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Composition" sheetId="1" r:id="rId1"/>
    <sheet name="Export" sheetId="2" r:id="rId2"/>
    <sheet name="Import" sheetId="3" r:id="rId3"/>
    <sheet name="Partners" sheetId="4" r:id="rId4"/>
  </sheets>
  <definedNames>
    <definedName name="_xlnm.Print_Area" localSheetId="0">'Composition'!#REF!</definedName>
    <definedName name="_xlnm.Print_Area" localSheetId="1">'Export'!$A$1:$K$36</definedName>
    <definedName name="_xlnm.Print_Area" localSheetId="2">'Import'!$A$1:$G$34</definedName>
  </definedNames>
  <calcPr fullCalcOnLoad="1"/>
</workbook>
</file>

<file path=xl/sharedStrings.xml><?xml version="1.0" encoding="utf-8"?>
<sst xmlns="http://schemas.openxmlformats.org/spreadsheetml/2006/main" count="187" uniqueCount="129">
  <si>
    <t>S.N</t>
  </si>
  <si>
    <t>Commodities</t>
  </si>
  <si>
    <t>Unit</t>
  </si>
  <si>
    <t>Quantity</t>
  </si>
  <si>
    <t>Value</t>
  </si>
  <si>
    <t>Yarns ( Polyester, Cotton and others)</t>
  </si>
  <si>
    <t>Woolen Carpet</t>
  </si>
  <si>
    <t>Sq.Mtr.</t>
  </si>
  <si>
    <t>Readymade Garments</t>
  </si>
  <si>
    <t>Pcs.</t>
  </si>
  <si>
    <t>Iron and Steel products</t>
  </si>
  <si>
    <t>Cardamom</t>
  </si>
  <si>
    <t>Kg.</t>
  </si>
  <si>
    <t>Juices</t>
  </si>
  <si>
    <t>Tea</t>
  </si>
  <si>
    <t>Textiles</t>
  </si>
  <si>
    <t>Woolen and Pashmina shawls</t>
  </si>
  <si>
    <t>Footwear</t>
  </si>
  <si>
    <t>Copper and articles thereof</t>
  </si>
  <si>
    <t>Medicinal Herbs</t>
  </si>
  <si>
    <t>Lentils</t>
  </si>
  <si>
    <t>Hides &amp; Skins</t>
  </si>
  <si>
    <t>Sq.ft.</t>
  </si>
  <si>
    <t>Noodles, pasta and like</t>
  </si>
  <si>
    <t>Ginger</t>
  </si>
  <si>
    <t>Nepalese paper and paper Products</t>
  </si>
  <si>
    <t>Cotton sacks and bags</t>
  </si>
  <si>
    <t>Articles of silver jewellery</t>
  </si>
  <si>
    <t>Others</t>
  </si>
  <si>
    <t>Total</t>
  </si>
  <si>
    <t>Petroleum Products</t>
  </si>
  <si>
    <t>Iron &amp; Steel and products thereof</t>
  </si>
  <si>
    <t>Machinery and parts</t>
  </si>
  <si>
    <t>Transport Vehicles and parts thereof</t>
  </si>
  <si>
    <t>Electronic and Electrical Equipments</t>
  </si>
  <si>
    <t>Cereals</t>
  </si>
  <si>
    <t>Telecommunication Equipment and parts</t>
  </si>
  <si>
    <t>Gold</t>
  </si>
  <si>
    <t>Pharmaceutical products</t>
  </si>
  <si>
    <t>Aircraft and parts thereof</t>
  </si>
  <si>
    <t>Articles of apparel and clothing accessories</t>
  </si>
  <si>
    <t>Fertilizers</t>
  </si>
  <si>
    <t>Chemicals</t>
  </si>
  <si>
    <t>Man-made staple fibres ( Synthetic, Polyester etc)</t>
  </si>
  <si>
    <t>Silver</t>
  </si>
  <si>
    <t>Rubber and articles thereof</t>
  </si>
  <si>
    <t>Cotton ( Yarn and Fabrics)</t>
  </si>
  <si>
    <t>Wool, fine or coarse animal hair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</si>
  <si>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</si>
  <si>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</si>
  <si>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</si>
  <si>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</si>
  <si>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</si>
  <si>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</si>
  <si>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</si>
  <si>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</si>
  <si>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</si>
  <si>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% Change</t>
  </si>
  <si>
    <t>in value</t>
  </si>
  <si>
    <t xml:space="preserve">COMPARISON OF TOTAL EXPORTS OF SOME MAJOR COMMODITIES </t>
  </si>
  <si>
    <t>(Provisional)</t>
  </si>
  <si>
    <t>In '000 Rs.</t>
  </si>
  <si>
    <t>Annual</t>
  </si>
  <si>
    <t xml:space="preserve">COMPARISON OF TOTAL IMPORTS OF SOME MAJOR COMMODITIES </t>
  </si>
  <si>
    <t>Jute and Jute Products</t>
  </si>
  <si>
    <t>Handicrafts ( Painting, Sculpture and statuary)</t>
  </si>
  <si>
    <t>Palm oil</t>
  </si>
  <si>
    <t>Soyabean oil</t>
  </si>
  <si>
    <t>(2019/20)</t>
  </si>
  <si>
    <t>F.Y. 2077/78</t>
  </si>
  <si>
    <t>(2020/21)</t>
  </si>
  <si>
    <t xml:space="preserve">% Share </t>
  </si>
  <si>
    <t>Gold Jewellery</t>
  </si>
  <si>
    <t>F.Y. 2077/78 (2020/21)</t>
  </si>
  <si>
    <t>Rosin and resin acid</t>
  </si>
  <si>
    <t>Dentifrices (toothpaste)</t>
  </si>
  <si>
    <t>Essential Oils</t>
  </si>
  <si>
    <t>Polythene Granules</t>
  </si>
  <si>
    <t>Crude soyabean oil</t>
  </si>
  <si>
    <t>Crude palm Oil</t>
  </si>
  <si>
    <t>Aluminium and articles thereof</t>
  </si>
  <si>
    <t>Low erucic acid rape or colza seeds</t>
  </si>
  <si>
    <t>Cement Clinkers</t>
  </si>
  <si>
    <t>Zinc and articles thereof</t>
  </si>
  <si>
    <t xml:space="preserve">F.Y. 2077/78 </t>
  </si>
  <si>
    <t>Sunflower Oil</t>
  </si>
  <si>
    <t>F.Y. 2078/79 (2021/22)</t>
  </si>
  <si>
    <t>Crude sunflower oil</t>
  </si>
  <si>
    <t>F.Y. 2078/79</t>
  </si>
  <si>
    <t>Major Trading Partners of Nepal</t>
  </si>
  <si>
    <t>Exports</t>
  </si>
  <si>
    <t>Countries/Region</t>
  </si>
  <si>
    <t>India</t>
  </si>
  <si>
    <t>Germany</t>
  </si>
  <si>
    <t>United Kingdom</t>
  </si>
  <si>
    <t>France</t>
  </si>
  <si>
    <t>Australia</t>
  </si>
  <si>
    <t>Turkey</t>
  </si>
  <si>
    <t>Japan</t>
  </si>
  <si>
    <t>Canada</t>
  </si>
  <si>
    <t>Italy</t>
  </si>
  <si>
    <t>China</t>
  </si>
  <si>
    <t>Bangladesh</t>
  </si>
  <si>
    <t>Netherlands</t>
  </si>
  <si>
    <t>Grand Total</t>
  </si>
  <si>
    <t>Imports</t>
  </si>
  <si>
    <t>Argentina</t>
  </si>
  <si>
    <t>Indonesia</t>
  </si>
  <si>
    <t>United Arab Emirates</t>
  </si>
  <si>
    <t>Malaysia</t>
  </si>
  <si>
    <t>(2021/22)</t>
  </si>
  <si>
    <t>Brazil</t>
  </si>
  <si>
    <t>Denmark</t>
  </si>
  <si>
    <t>United States</t>
  </si>
  <si>
    <t>Switzerland</t>
  </si>
  <si>
    <t>Woolen Felt Products</t>
  </si>
  <si>
    <t>F.Y. 2076/77 (2019/20)  Ashwin</t>
  </si>
  <si>
    <t>F.Y. 2077/78 (2020/21)  Ashwin</t>
  </si>
  <si>
    <t>F.Y. 2078/79 (2020/21)  Ashwin</t>
  </si>
  <si>
    <t>Percentage Change in first three Month of F.Y. 2077/78 compared to same period of the previous year</t>
  </si>
  <si>
    <t>Percentage Change in First three Month of F.Y. 2078/79 compared to same period of the previous year</t>
  </si>
  <si>
    <t xml:space="preserve"> Shrawan Ashwin</t>
  </si>
  <si>
    <t>DURING THE FIRST  THREE MONTH OF THE F.Y. 2077/78 AND 2078/79</t>
  </si>
  <si>
    <t>IN THE FIRST  THREE MONTH OF THE F.Y. 2077/78 AND 2078/79</t>
  </si>
  <si>
    <t xml:space="preserve"> Shrawan - Ashwin</t>
  </si>
  <si>
    <t>(First Three Month Provisional)</t>
  </si>
  <si>
    <t xml:space="preserve">    F.Y. 2077/78        (Shrawan - Ashwin)</t>
  </si>
  <si>
    <t xml:space="preserve">    F.Y. 2078/79        (Shrawan- Ashwin)</t>
  </si>
  <si>
    <t>Ukraine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</si>
</sst>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"/>
    <numFmt numFmtId="174" formatCode="0.0"/>
    <numFmt numFmtId="175" formatCode="_(* #,##0.0_);_(* \(#,##0.0\);_(* &quot;-&quot;??_);_(@_)"/>
    <numFmt numFmtId="176" formatCode="0.0000"/>
    <numFmt numFmtId="177" formatCode="0.000"/>
    <numFmt numFmtId="178" formatCode="#,##0.000"/>
    <numFmt numFmtId="179" formatCode="_(* #,##0.000_);_(* \(#,##0.000\);_(* &quot;-&quot;??_);_(@_)"/>
    <numFmt numFmtId="180" formatCode="[$-409]dddd\,\ mmmm\ dd\,\ yyyy"/>
    <numFmt numFmtId="181" formatCode="[$-409]h:mm:ss\ AM/PM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0_);_(* \(#,##0.00000000000\);_(* &quot;-&quot;??_);_(@_)"/>
    <numFmt numFmtId="190" formatCode="0.000000"/>
    <numFmt numFmtId="191" formatCode="0.00000"/>
    <numFmt numFmtId="192" formatCode="0.0000000"/>
    <numFmt numFmtId="193" formatCode="_(* #,##0.0_);_(* \(#,##0.0\);_(* &quot;-&quot;?_);_(@_)"/>
    <numFmt numFmtId="194" formatCode="_-* #,##0.0_-;\-* #,##0.0_-;_-* &quot;-&quot;??_-;_-@_-"/>
    <numFmt numFmtId="195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172" fontId="19" fillId="0" borderId="0" xfId="42" applyNumberFormat="1" applyFont="1" applyAlignment="1">
      <alignment/>
    </xf>
    <xf numFmtId="0" fontId="21" fillId="0" borderId="0" xfId="0" applyFont="1" applyBorder="1" applyAlignment="1">
      <alignment horizontal="right"/>
    </xf>
    <xf numFmtId="0" fontId="19" fillId="0" borderId="13" xfId="0" applyFont="1" applyBorder="1" applyAlignment="1">
      <alignment/>
    </xf>
    <xf numFmtId="0" fontId="21" fillId="0" borderId="14" xfId="0" applyFont="1" applyBorder="1" applyAlignment="1">
      <alignment horizontal="right" vertical="top"/>
    </xf>
    <xf numFmtId="172" fontId="21" fillId="0" borderId="14" xfId="42" applyNumberFormat="1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19" fillId="0" borderId="15" xfId="0" applyFont="1" applyBorder="1" applyAlignment="1">
      <alignment/>
    </xf>
    <xf numFmtId="20" fontId="21" fillId="0" borderId="0" xfId="0" applyNumberFormat="1" applyFont="1" applyBorder="1" applyAlignment="1" quotePrefix="1">
      <alignment horizontal="right"/>
    </xf>
    <xf numFmtId="174" fontId="21" fillId="0" borderId="16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20" fontId="21" fillId="0" borderId="17" xfId="0" applyNumberFormat="1" applyFont="1" applyBorder="1" applyAlignment="1" quotePrefix="1">
      <alignment horizontal="right"/>
    </xf>
    <xf numFmtId="174" fontId="21" fillId="0" borderId="14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3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43" fontId="19" fillId="0" borderId="11" xfId="42" applyFont="1" applyBorder="1" applyAlignment="1">
      <alignment/>
    </xf>
    <xf numFmtId="174" fontId="21" fillId="0" borderId="15" xfId="0" applyNumberFormat="1" applyFont="1" applyBorder="1" applyAlignment="1">
      <alignment horizontal="left"/>
    </xf>
    <xf numFmtId="175" fontId="22" fillId="0" borderId="10" xfId="42" applyNumberFormat="1" applyFont="1" applyBorder="1" applyAlignment="1">
      <alignment vertical="top"/>
    </xf>
    <xf numFmtId="0" fontId="21" fillId="0" borderId="11" xfId="0" applyFont="1" applyBorder="1" applyAlignment="1">
      <alignment vertical="top"/>
    </xf>
    <xf numFmtId="174" fontId="21" fillId="0" borderId="10" xfId="0" applyNumberFormat="1" applyFont="1" applyBorder="1" applyAlignment="1">
      <alignment vertical="top"/>
    </xf>
    <xf numFmtId="174" fontId="21" fillId="0" borderId="16" xfId="0" applyNumberFormat="1" applyFont="1" applyBorder="1" applyAlignment="1">
      <alignment vertical="top"/>
    </xf>
    <xf numFmtId="0" fontId="21" fillId="0" borderId="15" xfId="0" applyFont="1" applyBorder="1" applyAlignment="1">
      <alignment vertical="top"/>
    </xf>
    <xf numFmtId="175" fontId="22" fillId="0" borderId="18" xfId="42" applyNumberFormat="1" applyFont="1" applyBorder="1" applyAlignment="1">
      <alignment vertical="top"/>
    </xf>
    <xf numFmtId="0" fontId="21" fillId="0" borderId="19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19" fillId="0" borderId="20" xfId="0" applyFont="1" applyBorder="1" applyAlignment="1">
      <alignment/>
    </xf>
    <xf numFmtId="43" fontId="23" fillId="0" borderId="0" xfId="42" applyFont="1" applyBorder="1" applyAlignment="1">
      <alignment vertical="top"/>
    </xf>
    <xf numFmtId="43" fontId="24" fillId="0" borderId="11" xfId="42" applyFont="1" applyBorder="1" applyAlignment="1">
      <alignment vertical="top"/>
    </xf>
    <xf numFmtId="43" fontId="23" fillId="0" borderId="13" xfId="42" applyFont="1" applyBorder="1" applyAlignment="1">
      <alignment vertical="top"/>
    </xf>
    <xf numFmtId="43" fontId="17" fillId="0" borderId="13" xfId="42" applyNumberFormat="1" applyFont="1" applyBorder="1" applyAlignment="1">
      <alignment/>
    </xf>
    <xf numFmtId="43" fontId="23" fillId="0" borderId="17" xfId="0" applyNumberFormat="1" applyFont="1" applyBorder="1" applyAlignment="1">
      <alignment vertical="top"/>
    </xf>
    <xf numFmtId="0" fontId="23" fillId="0" borderId="0" xfId="0" applyFont="1" applyBorder="1" applyAlignment="1">
      <alignment/>
    </xf>
    <xf numFmtId="0" fontId="23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43" fontId="23" fillId="0" borderId="13" xfId="0" applyNumberFormat="1" applyFont="1" applyBorder="1" applyAlignment="1">
      <alignment vertical="top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2" fontId="20" fillId="0" borderId="0" xfId="0" applyNumberFormat="1" applyFont="1" applyAlignment="1">
      <alignment/>
    </xf>
    <xf numFmtId="172" fontId="2" fillId="0" borderId="0" xfId="42" applyNumberFormat="1" applyFont="1" applyBorder="1" applyAlignment="1">
      <alignment horizontal="left"/>
    </xf>
    <xf numFmtId="172" fontId="2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0" fontId="26" fillId="0" borderId="13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>
      <alignment horizontal="right"/>
    </xf>
    <xf numFmtId="0" fontId="27" fillId="0" borderId="19" xfId="0" applyFont="1" applyBorder="1" applyAlignment="1">
      <alignment horizontal="center" vertical="top"/>
    </xf>
    <xf numFmtId="0" fontId="27" fillId="0" borderId="13" xfId="0" applyFont="1" applyBorder="1" applyAlignment="1">
      <alignment horizontal="left" vertical="top"/>
    </xf>
    <xf numFmtId="0" fontId="29" fillId="0" borderId="13" xfId="0" applyFont="1" applyBorder="1" applyAlignment="1">
      <alignment horizontal="right"/>
    </xf>
    <xf numFmtId="0" fontId="27" fillId="0" borderId="18" xfId="0" applyFont="1" applyBorder="1" applyAlignment="1">
      <alignment horizontal="center" vertical="top"/>
    </xf>
    <xf numFmtId="0" fontId="27" fillId="0" borderId="11" xfId="0" applyFont="1" applyBorder="1" applyAlignment="1">
      <alignment horizontal="left" vertical="top"/>
    </xf>
    <xf numFmtId="0" fontId="27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right"/>
    </xf>
    <xf numFmtId="0" fontId="47" fillId="0" borderId="13" xfId="0" applyFont="1" applyBorder="1" applyAlignment="1">
      <alignment/>
    </xf>
    <xf numFmtId="173" fontId="47" fillId="0" borderId="14" xfId="42" applyNumberFormat="1" applyFont="1" applyBorder="1" applyAlignment="1">
      <alignment/>
    </xf>
    <xf numFmtId="0" fontId="47" fillId="0" borderId="10" xfId="0" applyFont="1" applyBorder="1" applyAlignment="1">
      <alignment/>
    </xf>
    <xf numFmtId="43" fontId="47" fillId="0" borderId="10" xfId="42" applyFont="1" applyBorder="1" applyAlignment="1">
      <alignment/>
    </xf>
    <xf numFmtId="173" fontId="47" fillId="0" borderId="16" xfId="42" applyNumberFormat="1" applyFont="1" applyBorder="1" applyAlignment="1">
      <alignment/>
    </xf>
    <xf numFmtId="0" fontId="27" fillId="0" borderId="21" xfId="0" applyFont="1" applyBorder="1" applyAlignment="1">
      <alignment horizontal="center" vertical="top"/>
    </xf>
    <xf numFmtId="0" fontId="27" fillId="0" borderId="21" xfId="0" applyFont="1" applyBorder="1" applyAlignment="1">
      <alignment horizontal="left" vertical="top"/>
    </xf>
    <xf numFmtId="173" fontId="48" fillId="0" borderId="22" xfId="42" applyNumberFormat="1" applyFont="1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13" xfId="0" applyNumberFormat="1" applyFont="1" applyBorder="1" applyAlignment="1">
      <alignment/>
    </xf>
    <xf numFmtId="173" fontId="47" fillId="0" borderId="10" xfId="0" applyNumberFormat="1" applyFont="1" applyBorder="1" applyAlignment="1">
      <alignment/>
    </xf>
    <xf numFmtId="172" fontId="49" fillId="0" borderId="16" xfId="42" applyNumberFormat="1" applyFont="1" applyBorder="1" applyAlignment="1">
      <alignment vertical="top"/>
    </xf>
    <xf numFmtId="172" fontId="49" fillId="0" borderId="16" xfId="42" applyNumberFormat="1" applyFont="1" applyBorder="1" applyAlignment="1">
      <alignment/>
    </xf>
    <xf numFmtId="172" fontId="50" fillId="0" borderId="12" xfId="42" applyNumberFormat="1" applyFont="1" applyBorder="1" applyAlignment="1">
      <alignment/>
    </xf>
    <xf numFmtId="172" fontId="49" fillId="0" borderId="0" xfId="42" applyNumberFormat="1" applyFont="1" applyBorder="1" applyAlignment="1">
      <alignment vertical="top"/>
    </xf>
    <xf numFmtId="172" fontId="20" fillId="0" borderId="0" xfId="42" applyNumberFormat="1" applyFont="1" applyBorder="1" applyAlignment="1">
      <alignment vertical="top"/>
    </xf>
    <xf numFmtId="174" fontId="20" fillId="0" borderId="0" xfId="42" applyNumberFormat="1" applyFont="1" applyBorder="1" applyAlignment="1">
      <alignment horizontal="center" vertical="top"/>
    </xf>
    <xf numFmtId="175" fontId="49" fillId="0" borderId="0" xfId="42" applyNumberFormat="1" applyFont="1" applyBorder="1" applyAlignment="1">
      <alignment vertical="top"/>
    </xf>
    <xf numFmtId="172" fontId="21" fillId="0" borderId="13" xfId="42" applyNumberFormat="1" applyFont="1" applyBorder="1" applyAlignment="1">
      <alignment vertical="top"/>
    </xf>
    <xf numFmtId="172" fontId="21" fillId="0" borderId="14" xfId="42" applyNumberFormat="1" applyFont="1" applyBorder="1" applyAlignment="1">
      <alignment vertical="top" wrapText="1"/>
    </xf>
    <xf numFmtId="172" fontId="21" fillId="0" borderId="14" xfId="42" applyNumberFormat="1" applyFont="1" applyBorder="1" applyAlignment="1">
      <alignment vertical="top"/>
    </xf>
    <xf numFmtId="174" fontId="24" fillId="0" borderId="14" xfId="42" applyNumberFormat="1" applyFont="1" applyBorder="1" applyAlignment="1">
      <alignment horizontal="center" vertical="top"/>
    </xf>
    <xf numFmtId="175" fontId="50" fillId="0" borderId="13" xfId="42" applyNumberFormat="1" applyFont="1" applyBorder="1" applyAlignment="1">
      <alignment vertical="top"/>
    </xf>
    <xf numFmtId="172" fontId="49" fillId="0" borderId="0" xfId="42" applyNumberFormat="1" applyFont="1" applyBorder="1" applyAlignment="1">
      <alignment/>
    </xf>
    <xf numFmtId="172" fontId="50" fillId="0" borderId="10" xfId="42" applyNumberFormat="1" applyFont="1" applyBorder="1" applyAlignment="1">
      <alignment vertical="top"/>
    </xf>
    <xf numFmtId="172" fontId="50" fillId="0" borderId="16" xfId="42" applyNumberFormat="1" applyFont="1" applyBorder="1" applyAlignment="1">
      <alignment vertical="top"/>
    </xf>
    <xf numFmtId="172" fontId="21" fillId="0" borderId="16" xfId="42" applyNumberFormat="1" applyFont="1" applyBorder="1" applyAlignment="1">
      <alignment vertical="top"/>
    </xf>
    <xf numFmtId="174" fontId="24" fillId="0" borderId="16" xfId="42" applyNumberFormat="1" applyFont="1" applyBorder="1" applyAlignment="1">
      <alignment horizontal="center" vertical="top"/>
    </xf>
    <xf numFmtId="172" fontId="24" fillId="0" borderId="10" xfId="42" applyNumberFormat="1" applyFont="1" applyBorder="1" applyAlignment="1">
      <alignment vertical="top"/>
    </xf>
    <xf numFmtId="172" fontId="21" fillId="0" borderId="11" xfId="42" applyNumberFormat="1" applyFont="1" applyBorder="1" applyAlignment="1">
      <alignment vertical="top"/>
    </xf>
    <xf numFmtId="172" fontId="21" fillId="0" borderId="15" xfId="42" applyNumberFormat="1" applyFont="1" applyBorder="1" applyAlignment="1">
      <alignment vertical="top" wrapText="1"/>
    </xf>
    <xf numFmtId="172" fontId="21" fillId="0" borderId="15" xfId="42" applyNumberFormat="1" applyFont="1" applyBorder="1" applyAlignment="1">
      <alignment vertical="top"/>
    </xf>
    <xf numFmtId="172" fontId="21" fillId="0" borderId="20" xfId="42" applyNumberFormat="1" applyFont="1" applyBorder="1" applyAlignment="1">
      <alignment horizontal="right" vertical="top"/>
    </xf>
    <xf numFmtId="172" fontId="21" fillId="0" borderId="15" xfId="42" applyNumberFormat="1" applyFont="1" applyBorder="1" applyAlignment="1">
      <alignment horizontal="right" vertical="top"/>
    </xf>
    <xf numFmtId="172" fontId="24" fillId="0" borderId="20" xfId="42" applyNumberFormat="1" applyFont="1" applyBorder="1" applyAlignment="1">
      <alignment horizontal="right" vertical="top"/>
    </xf>
    <xf numFmtId="172" fontId="24" fillId="0" borderId="15" xfId="42" applyNumberFormat="1" applyFont="1" applyBorder="1" applyAlignment="1">
      <alignment horizontal="right" vertical="top"/>
    </xf>
    <xf numFmtId="175" fontId="21" fillId="0" borderId="11" xfId="42" applyNumberFormat="1" applyFont="1" applyBorder="1" applyAlignment="1">
      <alignment horizontal="right" vertical="top"/>
    </xf>
    <xf numFmtId="0" fontId="19" fillId="0" borderId="13" xfId="0" applyFont="1" applyBorder="1" applyAlignment="1">
      <alignment vertical="top"/>
    </xf>
    <xf numFmtId="0" fontId="20" fillId="0" borderId="14" xfId="0" applyFont="1" applyBorder="1" applyAlignment="1">
      <alignment vertical="center"/>
    </xf>
    <xf numFmtId="0" fontId="19" fillId="0" borderId="14" xfId="0" applyNumberFormat="1" applyFont="1" applyBorder="1" applyAlignment="1">
      <alignment vertical="top"/>
    </xf>
    <xf numFmtId="172" fontId="49" fillId="0" borderId="17" xfId="42" applyNumberFormat="1" applyFont="1" applyBorder="1" applyAlignment="1">
      <alignment/>
    </xf>
    <xf numFmtId="172" fontId="49" fillId="0" borderId="14" xfId="42" applyNumberFormat="1" applyFont="1" applyBorder="1" applyAlignment="1">
      <alignment/>
    </xf>
    <xf numFmtId="172" fontId="49" fillId="0" borderId="13" xfId="42" applyNumberFormat="1" applyFont="1" applyBorder="1" applyAlignment="1">
      <alignment/>
    </xf>
    <xf numFmtId="172" fontId="49" fillId="0" borderId="17" xfId="42" applyNumberFormat="1" applyFont="1" applyBorder="1" applyAlignment="1">
      <alignment vertical="top"/>
    </xf>
    <xf numFmtId="175" fontId="49" fillId="0" borderId="14" xfId="42" applyNumberFormat="1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20" fillId="0" borderId="16" xfId="0" applyFont="1" applyBorder="1" applyAlignment="1">
      <alignment vertical="center"/>
    </xf>
    <xf numFmtId="0" fontId="19" fillId="0" borderId="16" xfId="0" applyFont="1" applyBorder="1" applyAlignment="1">
      <alignment vertical="top"/>
    </xf>
    <xf numFmtId="172" fontId="49" fillId="0" borderId="0" xfId="42" applyNumberFormat="1" applyFont="1" applyBorder="1" applyAlignment="1">
      <alignment/>
    </xf>
    <xf numFmtId="172" fontId="20" fillId="0" borderId="10" xfId="42" applyNumberFormat="1" applyFont="1" applyBorder="1" applyAlignment="1">
      <alignment horizontal="right" vertical="top"/>
    </xf>
    <xf numFmtId="172" fontId="20" fillId="0" borderId="0" xfId="42" applyNumberFormat="1" applyFont="1" applyBorder="1" applyAlignment="1">
      <alignment horizontal="right" vertical="center"/>
    </xf>
    <xf numFmtId="175" fontId="49" fillId="0" borderId="16" xfId="42" applyNumberFormat="1" applyFont="1" applyBorder="1" applyAlignment="1">
      <alignment vertical="top"/>
    </xf>
    <xf numFmtId="0" fontId="19" fillId="0" borderId="16" xfId="0" applyNumberFormat="1" applyFont="1" applyBorder="1" applyAlignment="1">
      <alignment vertical="top"/>
    </xf>
    <xf numFmtId="172" fontId="20" fillId="0" borderId="16" xfId="42" applyNumberFormat="1" applyFont="1" applyBorder="1" applyAlignment="1">
      <alignment horizontal="right" vertical="top"/>
    </xf>
    <xf numFmtId="172" fontId="20" fillId="0" borderId="0" xfId="42" applyNumberFormat="1" applyFont="1" applyBorder="1" applyAlignment="1">
      <alignment horizontal="right" vertical="top"/>
    </xf>
    <xf numFmtId="172" fontId="49" fillId="0" borderId="10" xfId="42" applyNumberFormat="1" applyFont="1" applyBorder="1" applyAlignment="1">
      <alignment vertical="top"/>
    </xf>
    <xf numFmtId="172" fontId="51" fillId="0" borderId="16" xfId="42" applyNumberFormat="1" applyFont="1" applyBorder="1" applyAlignment="1">
      <alignment vertical="top"/>
    </xf>
    <xf numFmtId="0" fontId="49" fillId="0" borderId="16" xfId="0" applyFont="1" applyBorder="1" applyAlignment="1">
      <alignment/>
    </xf>
    <xf numFmtId="172" fontId="51" fillId="0" borderId="0" xfId="42" applyNumberFormat="1" applyFont="1" applyBorder="1" applyAlignment="1">
      <alignment vertical="top"/>
    </xf>
    <xf numFmtId="0" fontId="19" fillId="0" borderId="16" xfId="0" applyNumberFormat="1" applyFont="1" applyFill="1" applyBorder="1" applyAlignment="1">
      <alignment vertical="top"/>
    </xf>
    <xf numFmtId="172" fontId="49" fillId="0" borderId="10" xfId="42" applyNumberFormat="1" applyFont="1" applyBorder="1" applyAlignment="1">
      <alignment/>
    </xf>
    <xf numFmtId="172" fontId="51" fillId="0" borderId="10" xfId="42" applyNumberFormat="1" applyFont="1" applyBorder="1" applyAlignment="1">
      <alignment/>
    </xf>
    <xf numFmtId="172" fontId="19" fillId="0" borderId="16" xfId="42" applyNumberFormat="1" applyFont="1" applyFill="1" applyBorder="1" applyAlignment="1">
      <alignment/>
    </xf>
    <xf numFmtId="172" fontId="20" fillId="0" borderId="11" xfId="42" applyNumberFormat="1" applyFont="1" applyBorder="1" applyAlignment="1">
      <alignment horizontal="right" vertical="center"/>
    </xf>
    <xf numFmtId="172" fontId="50" fillId="0" borderId="23" xfId="42" applyNumberFormat="1" applyFont="1" applyBorder="1" applyAlignment="1">
      <alignment vertical="top"/>
    </xf>
    <xf numFmtId="0" fontId="21" fillId="0" borderId="22" xfId="0" applyNumberFormat="1" applyFont="1" applyBorder="1" applyAlignment="1">
      <alignment vertical="top"/>
    </xf>
    <xf numFmtId="172" fontId="50" fillId="0" borderId="24" xfId="42" applyNumberFormat="1" applyFont="1" applyBorder="1" applyAlignment="1">
      <alignment vertical="top"/>
    </xf>
    <xf numFmtId="172" fontId="50" fillId="0" borderId="22" xfId="42" applyNumberFormat="1" applyFont="1" applyBorder="1" applyAlignment="1">
      <alignment/>
    </xf>
    <xf numFmtId="172" fontId="24" fillId="0" borderId="12" xfId="42" applyNumberFormat="1" applyFont="1" applyBorder="1" applyAlignment="1">
      <alignment horizontal="right" vertical="center"/>
    </xf>
    <xf numFmtId="172" fontId="50" fillId="0" borderId="15" xfId="42" applyNumberFormat="1" applyFont="1" applyBorder="1" applyAlignment="1">
      <alignment vertical="top"/>
    </xf>
    <xf numFmtId="174" fontId="50" fillId="0" borderId="21" xfId="42" applyNumberFormat="1" applyFont="1" applyBorder="1" applyAlignment="1">
      <alignment horizontal="center" vertical="top"/>
    </xf>
    <xf numFmtId="175" fontId="50" fillId="0" borderId="22" xfId="42" applyNumberFormat="1" applyFont="1" applyBorder="1" applyAlignment="1">
      <alignment vertical="top"/>
    </xf>
    <xf numFmtId="172" fontId="50" fillId="0" borderId="0" xfId="42" applyNumberFormat="1" applyFont="1" applyBorder="1" applyAlignment="1">
      <alignment vertical="top"/>
    </xf>
    <xf numFmtId="0" fontId="19" fillId="0" borderId="0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vertical="top"/>
    </xf>
    <xf numFmtId="174" fontId="49" fillId="0" borderId="0" xfId="42" applyNumberFormat="1" applyFont="1" applyBorder="1" applyAlignment="1">
      <alignment horizontal="center" vertical="top"/>
    </xf>
    <xf numFmtId="43" fontId="49" fillId="0" borderId="0" xfId="42" applyFont="1" applyBorder="1" applyAlignment="1">
      <alignment vertical="top"/>
    </xf>
    <xf numFmtId="172" fontId="51" fillId="0" borderId="0" xfId="42" applyNumberFormat="1" applyFont="1" applyBorder="1" applyAlignment="1">
      <alignment/>
    </xf>
    <xf numFmtId="172" fontId="19" fillId="0" borderId="12" xfId="42" applyNumberFormat="1" applyFont="1" applyBorder="1" applyAlignment="1">
      <alignment vertical="top"/>
    </xf>
    <xf numFmtId="174" fontId="49" fillId="0" borderId="14" xfId="42" applyNumberFormat="1" applyFont="1" applyBorder="1" applyAlignment="1">
      <alignment horizontal="center" vertical="top"/>
    </xf>
    <xf numFmtId="175" fontId="49" fillId="0" borderId="16" xfId="42" applyNumberFormat="1" applyFont="1" applyBorder="1" applyAlignment="1">
      <alignment horizontal="center" vertical="top"/>
    </xf>
    <xf numFmtId="174" fontId="49" fillId="0" borderId="16" xfId="42" applyNumberFormat="1" applyFont="1" applyBorder="1" applyAlignment="1">
      <alignment horizontal="center" vertical="top"/>
    </xf>
    <xf numFmtId="172" fontId="24" fillId="0" borderId="18" xfId="42" applyNumberFormat="1" applyFont="1" applyBorder="1" applyAlignment="1">
      <alignment horizontal="right" vertical="top"/>
    </xf>
    <xf numFmtId="172" fontId="24" fillId="0" borderId="16" xfId="42" applyNumberFormat="1" applyFont="1" applyBorder="1" applyAlignment="1">
      <alignment horizontal="right" vertical="top"/>
    </xf>
    <xf numFmtId="172" fontId="49" fillId="0" borderId="19" xfId="42" applyNumberFormat="1" applyFont="1" applyBorder="1" applyAlignment="1">
      <alignment vertical="top"/>
    </xf>
    <xf numFmtId="172" fontId="49" fillId="0" borderId="14" xfId="42" applyNumberFormat="1" applyFont="1" applyBorder="1" applyAlignment="1">
      <alignment vertical="top"/>
    </xf>
    <xf numFmtId="172" fontId="20" fillId="0" borderId="18" xfId="42" applyNumberFormat="1" applyFont="1" applyBorder="1" applyAlignment="1">
      <alignment horizontal="right" vertical="center"/>
    </xf>
    <xf numFmtId="172" fontId="20" fillId="0" borderId="18" xfId="42" applyNumberFormat="1" applyFont="1" applyBorder="1" applyAlignment="1">
      <alignment horizontal="right" vertical="top"/>
    </xf>
    <xf numFmtId="172" fontId="49" fillId="0" borderId="18" xfId="42" applyNumberFormat="1" applyFont="1" applyBorder="1" applyAlignment="1">
      <alignment/>
    </xf>
    <xf numFmtId="172" fontId="49" fillId="0" borderId="18" xfId="42" applyNumberFormat="1" applyFont="1" applyBorder="1" applyAlignment="1">
      <alignment vertical="top"/>
    </xf>
    <xf numFmtId="172" fontId="24" fillId="0" borderId="20" xfId="42" applyNumberFormat="1" applyFont="1" applyBorder="1" applyAlignment="1">
      <alignment horizontal="right" vertical="center"/>
    </xf>
    <xf numFmtId="172" fontId="19" fillId="0" borderId="15" xfId="42" applyNumberFormat="1" applyFont="1" applyFill="1" applyBorder="1" applyAlignment="1">
      <alignment/>
    </xf>
    <xf numFmtId="172" fontId="0" fillId="0" borderId="16" xfId="42" applyNumberFormat="1" applyFont="1" applyBorder="1" applyAlignment="1">
      <alignment/>
    </xf>
    <xf numFmtId="0" fontId="49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Continuous" vertical="top"/>
    </xf>
    <xf numFmtId="172" fontId="21" fillId="0" borderId="14" xfId="42" applyNumberFormat="1" applyFont="1" applyBorder="1" applyAlignment="1">
      <alignment horizontal="center" vertical="top"/>
    </xf>
    <xf numFmtId="0" fontId="50" fillId="0" borderId="14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1" fillId="0" borderId="16" xfId="0" applyFont="1" applyBorder="1" applyAlignment="1">
      <alignment vertical="top"/>
    </xf>
    <xf numFmtId="172" fontId="21" fillId="0" borderId="16" xfId="42" applyNumberFormat="1" applyFont="1" applyBorder="1" applyAlignment="1">
      <alignment horizontal="center" vertical="top"/>
    </xf>
    <xf numFmtId="172" fontId="21" fillId="0" borderId="16" xfId="42" applyNumberFormat="1" applyFont="1" applyBorder="1" applyAlignment="1" quotePrefix="1">
      <alignment horizontal="center" vertical="top"/>
    </xf>
    <xf numFmtId="0" fontId="21" fillId="0" borderId="16" xfId="0" applyFont="1" applyFill="1" applyBorder="1" applyAlignment="1">
      <alignment horizontal="right" vertical="top"/>
    </xf>
    <xf numFmtId="172" fontId="24" fillId="0" borderId="16" xfId="42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172" fontId="21" fillId="0" borderId="15" xfId="42" applyNumberFormat="1" applyFont="1" applyBorder="1" applyAlignment="1">
      <alignment horizontal="center" vertical="top"/>
    </xf>
    <xf numFmtId="0" fontId="21" fillId="0" borderId="16" xfId="0" applyFont="1" applyBorder="1" applyAlignment="1">
      <alignment horizontal="right" vertical="top"/>
    </xf>
    <xf numFmtId="0" fontId="19" fillId="0" borderId="13" xfId="0" applyFont="1" applyBorder="1" applyAlignment="1">
      <alignment horizontal="center" vertical="top"/>
    </xf>
    <xf numFmtId="172" fontId="20" fillId="0" borderId="13" xfId="42" applyNumberFormat="1" applyFont="1" applyBorder="1" applyAlignment="1">
      <alignment vertical="top"/>
    </xf>
    <xf numFmtId="173" fontId="20" fillId="0" borderId="17" xfId="42" applyNumberFormat="1" applyFont="1" applyBorder="1" applyAlignment="1">
      <alignment vertical="top"/>
    </xf>
    <xf numFmtId="175" fontId="20" fillId="0" borderId="13" xfId="42" applyNumberFormat="1" applyFont="1" applyBorder="1" applyAlignment="1">
      <alignment vertical="top"/>
    </xf>
    <xf numFmtId="0" fontId="19" fillId="0" borderId="10" xfId="0" applyFont="1" applyBorder="1" applyAlignment="1">
      <alignment horizontal="center" vertical="top"/>
    </xf>
    <xf numFmtId="173" fontId="20" fillId="0" borderId="0" xfId="42" applyNumberFormat="1" applyFont="1" applyBorder="1" applyAlignment="1">
      <alignment vertical="top"/>
    </xf>
    <xf numFmtId="175" fontId="20" fillId="0" borderId="10" xfId="42" applyNumberFormat="1" applyFont="1" applyBorder="1" applyAlignment="1">
      <alignment vertical="top"/>
    </xf>
    <xf numFmtId="172" fontId="51" fillId="0" borderId="10" xfId="42" applyNumberFormat="1" applyFont="1" applyBorder="1" applyAlignment="1">
      <alignment vertical="top"/>
    </xf>
    <xf numFmtId="172" fontId="20" fillId="0" borderId="10" xfId="42" applyNumberFormat="1" applyFont="1" applyBorder="1" applyAlignment="1">
      <alignment vertical="top"/>
    </xf>
    <xf numFmtId="0" fontId="20" fillId="0" borderId="16" xfId="0" applyFont="1" applyBorder="1" applyAlignment="1">
      <alignment vertical="top"/>
    </xf>
    <xf numFmtId="0" fontId="49" fillId="0" borderId="16" xfId="0" applyFont="1" applyBorder="1" applyAlignment="1">
      <alignment vertical="top"/>
    </xf>
    <xf numFmtId="0" fontId="50" fillId="0" borderId="21" xfId="0" applyFont="1" applyBorder="1" applyAlignment="1">
      <alignment horizontal="left" vertical="top"/>
    </xf>
    <xf numFmtId="0" fontId="50" fillId="0" borderId="21" xfId="0" applyFont="1" applyBorder="1" applyAlignment="1">
      <alignment vertical="top"/>
    </xf>
    <xf numFmtId="172" fontId="50" fillId="0" borderId="22" xfId="42" applyNumberFormat="1" applyFont="1" applyBorder="1" applyAlignment="1">
      <alignment vertical="top"/>
    </xf>
    <xf numFmtId="0" fontId="49" fillId="0" borderId="0" xfId="0" applyFont="1" applyBorder="1" applyAlignment="1">
      <alignment horizontal="left" vertical="top"/>
    </xf>
    <xf numFmtId="43" fontId="49" fillId="0" borderId="0" xfId="42" applyNumberFormat="1" applyFont="1" applyBorder="1" applyAlignment="1">
      <alignment vertical="top"/>
    </xf>
    <xf numFmtId="172" fontId="21" fillId="0" borderId="13" xfId="42" applyNumberFormat="1" applyFont="1" applyBorder="1" applyAlignment="1">
      <alignment horizontal="center" vertical="top"/>
    </xf>
    <xf numFmtId="172" fontId="21" fillId="0" borderId="10" xfId="42" applyNumberFormat="1" applyFont="1" applyBorder="1" applyAlignment="1" quotePrefix="1">
      <alignment horizontal="center" vertical="top"/>
    </xf>
    <xf numFmtId="172" fontId="24" fillId="0" borderId="10" xfId="42" applyNumberFormat="1" applyFont="1" applyBorder="1" applyAlignment="1">
      <alignment horizontal="center" vertical="top"/>
    </xf>
    <xf numFmtId="172" fontId="51" fillId="0" borderId="19" xfId="42" applyNumberFormat="1" applyFont="1" applyBorder="1" applyAlignment="1">
      <alignment/>
    </xf>
    <xf numFmtId="172" fontId="20" fillId="0" borderId="18" xfId="42" applyNumberFormat="1" applyFont="1" applyBorder="1" applyAlignment="1">
      <alignment vertical="top"/>
    </xf>
    <xf numFmtId="172" fontId="20" fillId="0" borderId="20" xfId="42" applyNumberFormat="1" applyFont="1" applyBorder="1" applyAlignment="1">
      <alignment vertical="top"/>
    </xf>
    <xf numFmtId="172" fontId="50" fillId="0" borderId="21" xfId="42" applyNumberFormat="1" applyFont="1" applyBorder="1" applyAlignment="1">
      <alignment/>
    </xf>
    <xf numFmtId="43" fontId="0" fillId="0" borderId="0" xfId="42" applyFont="1" applyAlignment="1">
      <alignment/>
    </xf>
    <xf numFmtId="43" fontId="50" fillId="0" borderId="0" xfId="42" applyFont="1" applyBorder="1" applyAlignment="1">
      <alignment vertical="top"/>
    </xf>
    <xf numFmtId="0" fontId="47" fillId="0" borderId="18" xfId="0" applyFont="1" applyBorder="1" applyAlignment="1">
      <alignment horizontal="left"/>
    </xf>
    <xf numFmtId="0" fontId="27" fillId="0" borderId="23" xfId="0" applyFont="1" applyBorder="1" applyAlignment="1">
      <alignment horizontal="left" vertical="top"/>
    </xf>
    <xf numFmtId="43" fontId="47" fillId="0" borderId="16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0" xfId="42" applyFont="1" applyBorder="1" applyAlignment="1">
      <alignment/>
    </xf>
    <xf numFmtId="0" fontId="27" fillId="0" borderId="10" xfId="0" applyFont="1" applyBorder="1" applyAlignment="1">
      <alignment horizontal="left" vertical="top"/>
    </xf>
    <xf numFmtId="172" fontId="0" fillId="0" borderId="14" xfId="42" applyNumberFormat="1" applyFont="1" applyBorder="1" applyAlignment="1">
      <alignment/>
    </xf>
    <xf numFmtId="0" fontId="47" fillId="0" borderId="11" xfId="0" applyFont="1" applyBorder="1" applyAlignment="1">
      <alignment horizontal="right"/>
    </xf>
    <xf numFmtId="0" fontId="47" fillId="0" borderId="11" xfId="0" applyFont="1" applyBorder="1" applyAlignment="1">
      <alignment/>
    </xf>
    <xf numFmtId="43" fontId="48" fillId="0" borderId="21" xfId="42" applyFont="1" applyBorder="1" applyAlignment="1">
      <alignment/>
    </xf>
    <xf numFmtId="43" fontId="48" fillId="0" borderId="21" xfId="42" applyFont="1" applyBorder="1" applyAlignment="1">
      <alignment horizontal="right"/>
    </xf>
    <xf numFmtId="43" fontId="45" fillId="0" borderId="21" xfId="42" applyFont="1" applyBorder="1" applyAlignment="1">
      <alignment/>
    </xf>
    <xf numFmtId="43" fontId="48" fillId="0" borderId="22" xfId="42" applyFont="1" applyBorder="1" applyAlignment="1">
      <alignment horizontal="right"/>
    </xf>
    <xf numFmtId="173" fontId="48" fillId="0" borderId="21" xfId="0" applyNumberFormat="1" applyFont="1" applyBorder="1" applyAlignment="1">
      <alignment/>
    </xf>
    <xf numFmtId="0" fontId="30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72" fontId="24" fillId="0" borderId="0" xfId="42" applyNumberFormat="1" applyFont="1" applyBorder="1" applyAlignment="1">
      <alignment horizontal="center" vertical="top"/>
    </xf>
    <xf numFmtId="172" fontId="24" fillId="0" borderId="18" xfId="42" applyNumberFormat="1" applyFont="1" applyBorder="1" applyAlignment="1">
      <alignment horizontal="center" vertical="top"/>
    </xf>
    <xf numFmtId="172" fontId="24" fillId="0" borderId="16" xfId="42" applyNumberFormat="1" applyFont="1" applyBorder="1" applyAlignment="1">
      <alignment horizontal="center" vertical="top"/>
    </xf>
    <xf numFmtId="172" fontId="24" fillId="0" borderId="19" xfId="42" applyNumberFormat="1" applyFont="1" applyBorder="1" applyAlignment="1">
      <alignment horizontal="center" vertical="top"/>
    </xf>
    <xf numFmtId="172" fontId="24" fillId="0" borderId="14" xfId="42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0" xfId="0" applyNumberFormat="1" applyFont="1" applyFill="1" applyBorder="1" applyAlignment="1" applyProtection="1">
      <alignment horizontal="center"/>
      <protection/>
    </xf>
    <xf numFmtId="172" fontId="21" fillId="0" borderId="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40.00390625" style="4" customWidth="1"/>
    <col min="2" max="2" width="14.28125" style="4" bestFit="1" customWidth="1"/>
    <col min="3" max="3" width="16.140625" style="4" customWidth="1"/>
    <col min="4" max="4" width="12.140625" style="4" bestFit="1" customWidth="1"/>
    <col min="5" max="5" width="14.28125" style="4" customWidth="1"/>
    <col min="6" max="6" width="11.28125" style="4" customWidth="1"/>
    <col min="7" max="7" width="11.00390625" style="4" customWidth="1"/>
    <col min="8" max="16384" width="9.140625" style="4" customWidth="1"/>
  </cols>
  <sheetData>
    <row r="1" spans="1:7" ht="18.75">
      <c r="A1" s="217" t="s">
        <v>48</v>
      </c>
      <c r="B1" s="217"/>
      <c r="C1" s="217"/>
      <c r="D1" s="217"/>
      <c r="E1" s="217"/>
      <c r="F1" s="217"/>
      <c r="G1" s="217"/>
    </row>
    <row r="2" spans="1:10" ht="15.75">
      <c r="A2" s="5"/>
      <c r="B2" s="5"/>
      <c r="C2" s="6"/>
      <c r="D2" s="5"/>
      <c r="E2" s="5"/>
      <c r="F2" s="7" t="s">
        <v>49</v>
      </c>
      <c r="G2" s="5"/>
      <c r="I2" s="49"/>
      <c r="J2" s="49"/>
    </row>
    <row r="3" spans="1:7" ht="15.75">
      <c r="A3" s="8"/>
      <c r="B3" s="9" t="s">
        <v>50</v>
      </c>
      <c r="C3" s="10" t="s">
        <v>51</v>
      </c>
      <c r="D3" s="11" t="s">
        <v>52</v>
      </c>
      <c r="E3" s="11" t="s">
        <v>53</v>
      </c>
      <c r="F3" s="218" t="s">
        <v>54</v>
      </c>
      <c r="G3" s="219"/>
    </row>
    <row r="4" spans="1:7" ht="15.75">
      <c r="A4" s="2"/>
      <c r="B4" s="12"/>
      <c r="C4" s="18"/>
      <c r="D4" s="12"/>
      <c r="E4" s="12"/>
      <c r="F4" s="3"/>
      <c r="G4" s="12"/>
    </row>
    <row r="5" spans="1:7" ht="15.75">
      <c r="A5" s="32" t="s">
        <v>116</v>
      </c>
      <c r="B5" s="37">
        <v>27.17</v>
      </c>
      <c r="C5" s="38">
        <v>334.95</v>
      </c>
      <c r="D5" s="39">
        <f>+B5+C5</f>
        <v>362.12</v>
      </c>
      <c r="E5" s="44">
        <f>+C5-B5</f>
        <v>307.78</v>
      </c>
      <c r="F5" s="16" t="s">
        <v>55</v>
      </c>
      <c r="G5" s="17">
        <f>C5/B5</f>
        <v>12.327935222672064</v>
      </c>
    </row>
    <row r="6" spans="1:7" ht="15.75">
      <c r="A6" s="33" t="s">
        <v>56</v>
      </c>
      <c r="B6" s="26">
        <f>+B5*100/D5</f>
        <v>7.5030376670716885</v>
      </c>
      <c r="C6" s="26">
        <f>+C5*100/D5</f>
        <v>92.4969623329283</v>
      </c>
      <c r="D6" s="40"/>
      <c r="E6" s="45"/>
      <c r="F6" s="15"/>
      <c r="G6" s="14"/>
    </row>
    <row r="7" spans="1:7" ht="15.75">
      <c r="A7" s="34"/>
      <c r="B7" s="36"/>
      <c r="C7" s="24"/>
      <c r="D7" s="41"/>
      <c r="E7" s="46"/>
      <c r="F7" s="3"/>
      <c r="G7" s="25"/>
    </row>
    <row r="8" spans="1:7" ht="15.75">
      <c r="A8" s="20" t="s">
        <v>117</v>
      </c>
      <c r="B8" s="35">
        <v>31.05</v>
      </c>
      <c r="C8" s="38">
        <v>292.27</v>
      </c>
      <c r="D8" s="39">
        <f>+B8+C8</f>
        <v>323.32</v>
      </c>
      <c r="E8" s="44">
        <f>+C8-B8</f>
        <v>261.21999999999997</v>
      </c>
      <c r="F8" s="16" t="s">
        <v>55</v>
      </c>
      <c r="G8" s="17">
        <f>C8/B8</f>
        <v>9.412882447665055</v>
      </c>
    </row>
    <row r="9" spans="1:7" ht="15.75">
      <c r="A9" s="21" t="s">
        <v>56</v>
      </c>
      <c r="B9" s="26">
        <f>+B8*100/D8</f>
        <v>9.603488803662007</v>
      </c>
      <c r="C9" s="26">
        <f>+C8*100/D8</f>
        <v>90.396511196338</v>
      </c>
      <c r="D9" s="42"/>
      <c r="E9" s="47"/>
      <c r="F9" s="15"/>
      <c r="G9" s="18"/>
    </row>
    <row r="10" spans="1:7" ht="15.75">
      <c r="A10" s="2"/>
      <c r="B10" s="2"/>
      <c r="C10" s="2"/>
      <c r="D10" s="43"/>
      <c r="E10" s="48"/>
      <c r="F10" s="3"/>
      <c r="G10" s="12"/>
    </row>
    <row r="11" spans="1:7" ht="15.75">
      <c r="A11" s="20" t="s">
        <v>118</v>
      </c>
      <c r="B11" s="202">
        <v>65.05283402318</v>
      </c>
      <c r="C11" s="38">
        <v>478.52321960811</v>
      </c>
      <c r="D11" s="39">
        <f>+B11+C11</f>
        <v>543.57605363129</v>
      </c>
      <c r="E11" s="44">
        <f>+C11-B11</f>
        <v>413.47038558493</v>
      </c>
      <c r="F11" s="13" t="s">
        <v>55</v>
      </c>
      <c r="G11" s="17">
        <f>C11/B11</f>
        <v>7.355916568332748</v>
      </c>
    </row>
    <row r="12" spans="1:7" ht="15.75">
      <c r="A12" s="21" t="s">
        <v>56</v>
      </c>
      <c r="B12" s="31">
        <f>+B11*100/D11</f>
        <v>11.967568031851824</v>
      </c>
      <c r="C12" s="26">
        <f>+C11*100/D11</f>
        <v>88.03243196814817</v>
      </c>
      <c r="D12" s="15"/>
      <c r="E12" s="1"/>
      <c r="F12" s="15"/>
      <c r="G12" s="18"/>
    </row>
    <row r="13" spans="1:7" ht="15.75">
      <c r="A13" s="2"/>
      <c r="B13" s="34"/>
      <c r="C13" s="2"/>
      <c r="D13" s="3"/>
      <c r="E13" s="2"/>
      <c r="F13" s="3"/>
      <c r="G13" s="12"/>
    </row>
    <row r="14" spans="1:7" ht="47.25">
      <c r="A14" s="22" t="s">
        <v>119</v>
      </c>
      <c r="B14" s="28">
        <f>+B8/B5*100-100</f>
        <v>14.280456385719532</v>
      </c>
      <c r="C14" s="28">
        <f>+C8/C5*100-100</f>
        <v>-12.742200328407222</v>
      </c>
      <c r="D14" s="29">
        <f>D8/D5*100-100</f>
        <v>-10.714680216502813</v>
      </c>
      <c r="E14" s="29">
        <f>E8/E5*100-100</f>
        <v>-15.12768860874651</v>
      </c>
      <c r="F14" s="15"/>
      <c r="G14" s="18"/>
    </row>
    <row r="15" spans="1:7" ht="15.75">
      <c r="A15" s="23"/>
      <c r="B15" s="27"/>
      <c r="C15" s="30"/>
      <c r="D15" s="30"/>
      <c r="E15" s="30"/>
      <c r="F15" s="3"/>
      <c r="G15" s="12"/>
    </row>
    <row r="16" spans="1:7" ht="47.25">
      <c r="A16" s="22" t="s">
        <v>120</v>
      </c>
      <c r="B16" s="28">
        <f>+B11/B8*100-100</f>
        <v>109.50993244180353</v>
      </c>
      <c r="C16" s="28">
        <f>+C11/C8*100-100</f>
        <v>63.72642406271942</v>
      </c>
      <c r="D16" s="29">
        <f>D11/D8*100-100</f>
        <v>68.1232381638284</v>
      </c>
      <c r="E16" s="29">
        <f>E11/E8*100-100</f>
        <v>58.284352494039524</v>
      </c>
      <c r="F16" s="15"/>
      <c r="G16" s="18"/>
    </row>
    <row r="17" spans="1:7" ht="15.75">
      <c r="A17" s="2"/>
      <c r="B17" s="2"/>
      <c r="C17" s="12"/>
      <c r="D17" s="12"/>
      <c r="E17" s="12"/>
      <c r="F17" s="3"/>
      <c r="G17" s="12"/>
    </row>
    <row r="20" spans="2:7" ht="15.75">
      <c r="B20" s="51"/>
      <c r="C20" s="50"/>
      <c r="D20" s="19"/>
      <c r="E20" s="19"/>
      <c r="F20" s="19"/>
      <c r="G20" s="19"/>
    </row>
    <row r="21" spans="2:7" ht="15.75">
      <c r="B21" s="19"/>
      <c r="C21" s="19"/>
      <c r="D21" s="52"/>
      <c r="E21" s="52"/>
      <c r="F21" s="19"/>
      <c r="G21" s="19"/>
    </row>
  </sheetData>
  <sheetProtection/>
  <mergeCells count="2">
    <mergeCell ref="A1:G1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B1">
      <selection activeCell="I8" sqref="I8"/>
    </sheetView>
  </sheetViews>
  <sheetFormatPr defaultColWidth="9.140625" defaultRowHeight="15"/>
  <cols>
    <col min="1" max="1" width="5.7109375" style="84" bestFit="1" customWidth="1"/>
    <col min="2" max="2" width="44.8515625" style="84" bestFit="1" customWidth="1"/>
    <col min="3" max="3" width="7.57421875" style="84" bestFit="1" customWidth="1"/>
    <col min="4" max="4" width="12.7109375" style="84" bestFit="1" customWidth="1"/>
    <col min="5" max="5" width="14.140625" style="84" bestFit="1" customWidth="1"/>
    <col min="6" max="6" width="11.57421875" style="84" bestFit="1" customWidth="1"/>
    <col min="7" max="7" width="12.7109375" style="84" bestFit="1" customWidth="1"/>
    <col min="8" max="8" width="14.57421875" style="84" bestFit="1" customWidth="1"/>
    <col min="9" max="9" width="15.7109375" style="84" bestFit="1" customWidth="1"/>
    <col min="10" max="10" width="14.57421875" style="145" bestFit="1" customWidth="1"/>
    <col min="11" max="11" width="19.57421875" style="87" bestFit="1" customWidth="1"/>
    <col min="12" max="12" width="15.7109375" style="84" bestFit="1" customWidth="1"/>
    <col min="13" max="16384" width="9.140625" style="84" customWidth="1"/>
  </cols>
  <sheetData>
    <row r="1" spans="1:11" ht="15.75">
      <c r="A1" s="220" t="s">
        <v>59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5.75">
      <c r="A2" s="220" t="s">
        <v>122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0" ht="15.75">
      <c r="A3" s="85"/>
      <c r="B3" s="85"/>
      <c r="C3" s="85"/>
      <c r="D3" s="85"/>
      <c r="E3" s="85" t="s">
        <v>60</v>
      </c>
      <c r="F3" s="85"/>
      <c r="G3" s="85"/>
      <c r="H3" s="85"/>
      <c r="I3" s="85" t="s">
        <v>61</v>
      </c>
      <c r="J3" s="86"/>
    </row>
    <row r="4" spans="1:11" s="93" customFormat="1" ht="15.75">
      <c r="A4" s="88" t="s">
        <v>0</v>
      </c>
      <c r="B4" s="89" t="s">
        <v>1</v>
      </c>
      <c r="C4" s="90"/>
      <c r="D4" s="223" t="s">
        <v>73</v>
      </c>
      <c r="E4" s="224"/>
      <c r="F4" s="223" t="s">
        <v>73</v>
      </c>
      <c r="G4" s="224"/>
      <c r="H4" s="223" t="s">
        <v>86</v>
      </c>
      <c r="I4" s="224"/>
      <c r="J4" s="91" t="s">
        <v>57</v>
      </c>
      <c r="K4" s="92" t="s">
        <v>71</v>
      </c>
    </row>
    <row r="5" spans="1:11" ht="15.75">
      <c r="A5" s="94"/>
      <c r="B5" s="95"/>
      <c r="C5" s="96" t="s">
        <v>2</v>
      </c>
      <c r="D5" s="221" t="s">
        <v>62</v>
      </c>
      <c r="E5" s="222"/>
      <c r="F5" s="221" t="s">
        <v>121</v>
      </c>
      <c r="G5" s="222"/>
      <c r="H5" s="221" t="s">
        <v>121</v>
      </c>
      <c r="I5" s="222"/>
      <c r="J5" s="97" t="s">
        <v>58</v>
      </c>
      <c r="K5" s="98" t="s">
        <v>121</v>
      </c>
    </row>
    <row r="6" spans="1:11" ht="15.75">
      <c r="A6" s="99"/>
      <c r="B6" s="100"/>
      <c r="C6" s="101"/>
      <c r="D6" s="102" t="s">
        <v>3</v>
      </c>
      <c r="E6" s="103" t="s">
        <v>4</v>
      </c>
      <c r="F6" s="104" t="s">
        <v>3</v>
      </c>
      <c r="G6" s="105" t="s">
        <v>4</v>
      </c>
      <c r="H6" s="152" t="s">
        <v>3</v>
      </c>
      <c r="I6" s="153" t="s">
        <v>4</v>
      </c>
      <c r="J6" s="97"/>
      <c r="K6" s="106" t="s">
        <v>84</v>
      </c>
    </row>
    <row r="7" spans="1:12" ht="15.75">
      <c r="A7" s="107">
        <v>1</v>
      </c>
      <c r="B7" s="108" t="s">
        <v>67</v>
      </c>
      <c r="C7" s="109"/>
      <c r="D7" s="110"/>
      <c r="E7" s="111">
        <v>53651598.20518</v>
      </c>
      <c r="F7" s="112"/>
      <c r="G7" s="110">
        <v>7607315.82504</v>
      </c>
      <c r="H7" s="154"/>
      <c r="I7" s="155">
        <v>22026851.68774</v>
      </c>
      <c r="J7" s="149">
        <f>I7/G7*100-100</f>
        <v>189.54827424460433</v>
      </c>
      <c r="K7" s="114">
        <f>+I7*100/$I$37</f>
        <v>33.85994172043491</v>
      </c>
      <c r="L7" s="146"/>
    </row>
    <row r="8" spans="1:11" ht="15.75">
      <c r="A8" s="115">
        <v>2</v>
      </c>
      <c r="B8" s="116" t="s">
        <v>66</v>
      </c>
      <c r="C8" s="117"/>
      <c r="D8" s="118"/>
      <c r="E8" s="82">
        <v>544.69622</v>
      </c>
      <c r="F8" s="119"/>
      <c r="G8" s="118">
        <v>442.8</v>
      </c>
      <c r="H8" s="156"/>
      <c r="I8" s="82">
        <v>13514728.79714</v>
      </c>
      <c r="J8" s="150">
        <f aca="true" t="shared" si="0" ref="J8:J37">I8/G8*100-100</f>
        <v>3052006.774421861</v>
      </c>
      <c r="K8" s="121">
        <f aca="true" t="shared" si="1" ref="K8:K37">+I8*100/$I$37</f>
        <v>20.775003887339256</v>
      </c>
    </row>
    <row r="9" spans="1:11" ht="15.75">
      <c r="A9" s="115">
        <v>3</v>
      </c>
      <c r="B9" s="122" t="s">
        <v>5</v>
      </c>
      <c r="C9" s="122"/>
      <c r="D9" s="118"/>
      <c r="E9" s="82">
        <v>8529221.1185</v>
      </c>
      <c r="F9" s="119"/>
      <c r="G9" s="124">
        <v>2020619.8572799999</v>
      </c>
      <c r="H9" s="157"/>
      <c r="I9" s="123">
        <v>3065515.6557399994</v>
      </c>
      <c r="J9" s="151">
        <f t="shared" si="0"/>
        <v>51.71164653734306</v>
      </c>
      <c r="K9" s="121">
        <f t="shared" si="1"/>
        <v>4.712347589111456</v>
      </c>
    </row>
    <row r="10" spans="1:11" ht="15.75">
      <c r="A10" s="115">
        <v>4</v>
      </c>
      <c r="B10" s="122" t="s">
        <v>6</v>
      </c>
      <c r="C10" s="122" t="s">
        <v>7</v>
      </c>
      <c r="D10" s="118">
        <v>440656.427563399</v>
      </c>
      <c r="E10" s="82">
        <v>7244050.4344</v>
      </c>
      <c r="F10" s="125">
        <v>166293.894643575</v>
      </c>
      <c r="G10" s="84">
        <v>2040134.67847</v>
      </c>
      <c r="H10" s="158">
        <v>116978.907935489</v>
      </c>
      <c r="I10" s="82">
        <v>2457666.26336</v>
      </c>
      <c r="J10" s="151">
        <f t="shared" si="0"/>
        <v>20.4658834191833</v>
      </c>
      <c r="K10" s="121">
        <f t="shared" si="1"/>
        <v>3.7779541818028566</v>
      </c>
    </row>
    <row r="11" spans="1:11" ht="15.75">
      <c r="A11" s="115">
        <v>5</v>
      </c>
      <c r="B11" s="117" t="s">
        <v>64</v>
      </c>
      <c r="C11" s="122"/>
      <c r="D11" s="118"/>
      <c r="E11" s="82">
        <v>7169161.93027</v>
      </c>
      <c r="F11" s="119">
        <v>1149803.15965</v>
      </c>
      <c r="G11" s="128">
        <v>1754595.19742</v>
      </c>
      <c r="H11" s="157"/>
      <c r="I11" s="123">
        <v>2367503.83962</v>
      </c>
      <c r="J11" s="151">
        <f t="shared" si="0"/>
        <v>34.931626571259045</v>
      </c>
      <c r="K11" s="121">
        <f t="shared" si="1"/>
        <v>3.639355418053574</v>
      </c>
    </row>
    <row r="12" spans="1:11" ht="15.75">
      <c r="A12" s="115">
        <v>6</v>
      </c>
      <c r="B12" s="122" t="s">
        <v>8</v>
      </c>
      <c r="C12" s="122" t="s">
        <v>9</v>
      </c>
      <c r="D12" s="118">
        <v>11863527.440017708</v>
      </c>
      <c r="E12" s="82">
        <v>5319176.459500003</v>
      </c>
      <c r="F12" s="125">
        <v>4059269.5500030518</v>
      </c>
      <c r="G12" s="124">
        <v>1745216.1943599998</v>
      </c>
      <c r="H12" s="157">
        <v>3334459.6499872208</v>
      </c>
      <c r="I12" s="126">
        <v>2202543.67014</v>
      </c>
      <c r="J12" s="151">
        <f t="shared" si="0"/>
        <v>26.204631681618665</v>
      </c>
      <c r="K12" s="121">
        <f t="shared" si="1"/>
        <v>3.3857766586390023</v>
      </c>
    </row>
    <row r="13" spans="1:11" ht="15.75">
      <c r="A13" s="115">
        <v>7</v>
      </c>
      <c r="B13" s="127" t="s">
        <v>85</v>
      </c>
      <c r="C13" s="117"/>
      <c r="D13" s="118"/>
      <c r="E13" s="82">
        <v>2246131.5404</v>
      </c>
      <c r="F13" s="125"/>
      <c r="G13" s="84">
        <v>174394.17492999998</v>
      </c>
      <c r="H13" s="157"/>
      <c r="I13" s="82">
        <v>1822190.43265</v>
      </c>
      <c r="J13" s="151">
        <f t="shared" si="0"/>
        <v>944.8688629545159</v>
      </c>
      <c r="K13" s="121">
        <f t="shared" si="1"/>
        <v>2.801093080742196</v>
      </c>
    </row>
    <row r="14" spans="1:11" ht="15.75">
      <c r="A14" s="115">
        <v>8</v>
      </c>
      <c r="B14" s="117" t="s">
        <v>115</v>
      </c>
      <c r="C14" s="117"/>
      <c r="D14" s="118"/>
      <c r="E14" s="82">
        <v>4042388.4598399997</v>
      </c>
      <c r="F14" s="119"/>
      <c r="G14" s="124">
        <v>1320217.76038</v>
      </c>
      <c r="H14" s="157"/>
      <c r="I14" s="123">
        <v>1719127.85075</v>
      </c>
      <c r="J14" s="151">
        <f t="shared" si="0"/>
        <v>30.215476744925866</v>
      </c>
      <c r="K14" s="121">
        <f t="shared" si="1"/>
        <v>2.642664038491283</v>
      </c>
    </row>
    <row r="15" spans="1:11" ht="15.75">
      <c r="A15" s="115">
        <v>9</v>
      </c>
      <c r="B15" s="129" t="s">
        <v>13</v>
      </c>
      <c r="C15" s="122"/>
      <c r="D15" s="118"/>
      <c r="E15" s="82">
        <v>4229918.17495</v>
      </c>
      <c r="F15" s="119"/>
      <c r="G15" s="124">
        <v>997544.9486</v>
      </c>
      <c r="H15" s="157"/>
      <c r="I15" s="123">
        <v>1514745.67451</v>
      </c>
      <c r="J15" s="151">
        <f t="shared" si="0"/>
        <v>51.847360526045776</v>
      </c>
      <c r="K15" s="121">
        <f t="shared" si="1"/>
        <v>2.32848529546039</v>
      </c>
    </row>
    <row r="16" spans="1:11" ht="15.75">
      <c r="A16" s="115">
        <v>10</v>
      </c>
      <c r="B16" s="122" t="s">
        <v>11</v>
      </c>
      <c r="C16" s="122" t="s">
        <v>12</v>
      </c>
      <c r="D16" s="118">
        <v>8857341.5</v>
      </c>
      <c r="E16" s="82">
        <v>7022493.4666</v>
      </c>
      <c r="F16" s="130">
        <v>1845759</v>
      </c>
      <c r="G16" s="118">
        <v>1472153.9</v>
      </c>
      <c r="H16" s="158">
        <v>1552600</v>
      </c>
      <c r="I16" s="82">
        <v>1283160.4025</v>
      </c>
      <c r="J16" s="151">
        <f t="shared" si="0"/>
        <v>-12.837889944794483</v>
      </c>
      <c r="K16" s="121">
        <f t="shared" si="1"/>
        <v>1.9724896259596885</v>
      </c>
    </row>
    <row r="17" spans="1:11" ht="15.75">
      <c r="A17" s="115">
        <v>11</v>
      </c>
      <c r="B17" s="122" t="s">
        <v>14</v>
      </c>
      <c r="C17" s="122" t="s">
        <v>12</v>
      </c>
      <c r="D17" s="118">
        <v>11920735.719331186</v>
      </c>
      <c r="E17" s="82">
        <v>3797139.854</v>
      </c>
      <c r="F17" s="119">
        <v>6990506.629424516</v>
      </c>
      <c r="G17" s="124">
        <v>2180240.94411</v>
      </c>
      <c r="H17" s="157">
        <v>3556435.858682631</v>
      </c>
      <c r="I17" s="81">
        <v>1014024.212</v>
      </c>
      <c r="J17" s="151">
        <f t="shared" si="0"/>
        <v>-53.490268369676144</v>
      </c>
      <c r="K17" s="121">
        <f t="shared" si="1"/>
        <v>1.5587702322679395</v>
      </c>
    </row>
    <row r="18" spans="1:11" ht="15.75">
      <c r="A18" s="115">
        <v>12</v>
      </c>
      <c r="B18" s="122" t="s">
        <v>15</v>
      </c>
      <c r="C18" s="122"/>
      <c r="D18" s="118"/>
      <c r="E18" s="82">
        <v>3290506.9815200004</v>
      </c>
      <c r="F18" s="119"/>
      <c r="G18" s="124">
        <v>779252.27958</v>
      </c>
      <c r="H18" s="157"/>
      <c r="I18" s="123">
        <v>832578.17263</v>
      </c>
      <c r="J18" s="151">
        <f t="shared" si="0"/>
        <v>6.843212968044398</v>
      </c>
      <c r="K18" s="121">
        <f t="shared" si="1"/>
        <v>1.2798491950916866</v>
      </c>
    </row>
    <row r="19" spans="1:11" ht="15.75">
      <c r="A19" s="115">
        <v>13</v>
      </c>
      <c r="B19" s="122" t="s">
        <v>16</v>
      </c>
      <c r="C19" s="122"/>
      <c r="D19" s="118"/>
      <c r="E19" s="82">
        <v>2544546.82278</v>
      </c>
      <c r="F19" s="119"/>
      <c r="G19" s="118">
        <v>771679.12411</v>
      </c>
      <c r="H19" s="157"/>
      <c r="I19" s="82">
        <v>791401.49644</v>
      </c>
      <c r="J19" s="151">
        <f t="shared" si="0"/>
        <v>2.5557737294949305</v>
      </c>
      <c r="K19" s="121">
        <f t="shared" si="1"/>
        <v>1.216551912493164</v>
      </c>
    </row>
    <row r="20" spans="1:11" ht="15.75">
      <c r="A20" s="115">
        <v>14</v>
      </c>
      <c r="B20" s="122" t="s">
        <v>23</v>
      </c>
      <c r="C20" s="122"/>
      <c r="D20" s="118"/>
      <c r="E20" s="82">
        <v>1795431.09785</v>
      </c>
      <c r="F20" s="119"/>
      <c r="G20" s="147">
        <v>590932.5037400001</v>
      </c>
      <c r="H20" s="157"/>
      <c r="I20" s="123">
        <v>553046.8132</v>
      </c>
      <c r="J20" s="151">
        <f t="shared" si="0"/>
        <v>-6.411170531358877</v>
      </c>
      <c r="K20" s="121">
        <f t="shared" si="1"/>
        <v>0.8501502225144183</v>
      </c>
    </row>
    <row r="21" spans="1:11" ht="15.75">
      <c r="A21" s="115">
        <v>15</v>
      </c>
      <c r="B21" s="117" t="s">
        <v>10</v>
      </c>
      <c r="C21" s="122"/>
      <c r="D21" s="118"/>
      <c r="E21" s="82">
        <v>2150431.5760299996</v>
      </c>
      <c r="F21" s="119"/>
      <c r="G21" s="124">
        <v>699197.3109800001</v>
      </c>
      <c r="H21" s="157"/>
      <c r="I21" s="123">
        <v>363087.7197</v>
      </c>
      <c r="J21" s="151">
        <f t="shared" si="0"/>
        <v>-48.070778591654815</v>
      </c>
      <c r="K21" s="121">
        <f t="shared" si="1"/>
        <v>0.5581428159926476</v>
      </c>
    </row>
    <row r="22" spans="1:11" ht="15.75">
      <c r="A22" s="115">
        <v>16</v>
      </c>
      <c r="B22" s="122" t="s">
        <v>19</v>
      </c>
      <c r="C22" s="122"/>
      <c r="D22" s="118"/>
      <c r="E22" s="82">
        <v>1695037.98507</v>
      </c>
      <c r="F22" s="119"/>
      <c r="G22" s="124">
        <v>355896.75893</v>
      </c>
      <c r="H22" s="159"/>
      <c r="I22" s="81">
        <v>359961.00291000004</v>
      </c>
      <c r="J22" s="151">
        <f t="shared" si="0"/>
        <v>1.1419727429435227</v>
      </c>
      <c r="K22" s="121">
        <f t="shared" si="1"/>
        <v>0.5533363892828046</v>
      </c>
    </row>
    <row r="23" spans="1:11" ht="15.75">
      <c r="A23" s="115">
        <v>17</v>
      </c>
      <c r="B23" s="129" t="s">
        <v>74</v>
      </c>
      <c r="C23" s="122" t="s">
        <v>12</v>
      </c>
      <c r="D23" s="118">
        <v>7682498</v>
      </c>
      <c r="E23" s="82">
        <v>1125089.285</v>
      </c>
      <c r="F23" s="130">
        <v>1498851</v>
      </c>
      <c r="G23" s="118">
        <v>166922.6</v>
      </c>
      <c r="H23" s="158">
        <v>1650883</v>
      </c>
      <c r="I23" s="82">
        <v>281998.006</v>
      </c>
      <c r="J23" s="151">
        <f t="shared" si="0"/>
        <v>68.93938028763031</v>
      </c>
      <c r="K23" s="121">
        <f t="shared" si="1"/>
        <v>0.43349073139460276</v>
      </c>
    </row>
    <row r="24" spans="1:11" ht="15.75">
      <c r="A24" s="115">
        <v>18</v>
      </c>
      <c r="B24" s="127" t="s">
        <v>72</v>
      </c>
      <c r="C24" s="122"/>
      <c r="D24" s="118"/>
      <c r="E24" s="82">
        <v>387175.81203000003</v>
      </c>
      <c r="F24" s="119"/>
      <c r="G24" s="84">
        <v>51203.04359</v>
      </c>
      <c r="H24" s="157"/>
      <c r="I24" s="82">
        <v>279834.12125</v>
      </c>
      <c r="J24" s="151">
        <f t="shared" si="0"/>
        <v>446.5185302083329</v>
      </c>
      <c r="K24" s="121">
        <f t="shared" si="1"/>
        <v>0.4301643816936368</v>
      </c>
    </row>
    <row r="25" spans="1:11" ht="15.75">
      <c r="A25" s="115">
        <v>19</v>
      </c>
      <c r="B25" s="122" t="s">
        <v>17</v>
      </c>
      <c r="C25" s="122"/>
      <c r="D25" s="118"/>
      <c r="E25" s="82">
        <v>795560.0244600001</v>
      </c>
      <c r="F25" s="119"/>
      <c r="G25" s="84">
        <v>185887.33662000002</v>
      </c>
      <c r="H25" s="159"/>
      <c r="I25" s="81">
        <v>277035.32999999996</v>
      </c>
      <c r="J25" s="151">
        <f t="shared" si="0"/>
        <v>49.03399824719054</v>
      </c>
      <c r="K25" s="121">
        <f t="shared" si="1"/>
        <v>0.42586204607363476</v>
      </c>
    </row>
    <row r="26" spans="1:11" ht="15.75">
      <c r="A26" s="115">
        <v>20</v>
      </c>
      <c r="B26" s="122" t="s">
        <v>75</v>
      </c>
      <c r="C26" s="122"/>
      <c r="D26" s="118"/>
      <c r="E26" s="82">
        <v>927407.09875</v>
      </c>
      <c r="F26" s="125"/>
      <c r="G26" s="84">
        <v>300350.05</v>
      </c>
      <c r="H26" s="157"/>
      <c r="I26" s="82">
        <v>228432.35669</v>
      </c>
      <c r="J26" s="151">
        <f t="shared" si="0"/>
        <v>-23.94462505000415</v>
      </c>
      <c r="K26" s="121">
        <f t="shared" si="1"/>
        <v>0.3511489700949903</v>
      </c>
    </row>
    <row r="27" spans="1:11" ht="15.75">
      <c r="A27" s="115">
        <v>21</v>
      </c>
      <c r="B27" s="129" t="s">
        <v>76</v>
      </c>
      <c r="C27" s="122" t="s">
        <v>12</v>
      </c>
      <c r="D27" s="118">
        <v>66980.2299787551</v>
      </c>
      <c r="E27" s="82">
        <v>918861.90514</v>
      </c>
      <c r="F27" s="131"/>
      <c r="G27" s="147">
        <v>281122.59108</v>
      </c>
      <c r="H27" s="157">
        <v>15348.7000000477</v>
      </c>
      <c r="I27" s="123">
        <v>196495.35497</v>
      </c>
      <c r="J27" s="151">
        <f t="shared" si="0"/>
        <v>-30.10332104043441</v>
      </c>
      <c r="K27" s="121">
        <f t="shared" si="1"/>
        <v>0.3020550263805319</v>
      </c>
    </row>
    <row r="28" spans="1:11" ht="15.75">
      <c r="A28" s="115">
        <v>22</v>
      </c>
      <c r="B28" s="117" t="s">
        <v>26</v>
      </c>
      <c r="C28" s="122"/>
      <c r="D28" s="118"/>
      <c r="E28" s="82">
        <v>503592.64766</v>
      </c>
      <c r="F28" s="119"/>
      <c r="G28" s="84">
        <v>96868.87586</v>
      </c>
      <c r="H28" s="157"/>
      <c r="I28" s="82">
        <v>187192.53678</v>
      </c>
      <c r="J28" s="151">
        <f t="shared" si="0"/>
        <v>93.24322195143515</v>
      </c>
      <c r="K28" s="121">
        <f t="shared" si="1"/>
        <v>0.2877546222095389</v>
      </c>
    </row>
    <row r="29" spans="1:11" ht="15.75">
      <c r="A29" s="115">
        <v>23</v>
      </c>
      <c r="B29" s="122" t="s">
        <v>25</v>
      </c>
      <c r="C29" s="122"/>
      <c r="D29" s="118"/>
      <c r="E29" s="82">
        <v>610908.3598800002</v>
      </c>
      <c r="F29" s="119"/>
      <c r="G29" s="124">
        <v>188381.29305000004</v>
      </c>
      <c r="H29" s="157"/>
      <c r="I29" s="81">
        <v>145091.81947000002</v>
      </c>
      <c r="J29" s="151">
        <f t="shared" si="0"/>
        <v>-22.979709332661898</v>
      </c>
      <c r="K29" s="121">
        <f t="shared" si="1"/>
        <v>0.22303689247158712</v>
      </c>
    </row>
    <row r="30" spans="1:11" ht="15.75">
      <c r="A30" s="115">
        <v>24</v>
      </c>
      <c r="B30" s="122" t="s">
        <v>24</v>
      </c>
      <c r="C30" s="122" t="s">
        <v>12</v>
      </c>
      <c r="D30" s="118">
        <v>6065622.379882812</v>
      </c>
      <c r="E30" s="82">
        <v>448363.90223</v>
      </c>
      <c r="F30" s="119">
        <v>3331880</v>
      </c>
      <c r="G30" s="124">
        <v>173100.31459999998</v>
      </c>
      <c r="H30" s="157">
        <v>3497680</v>
      </c>
      <c r="I30" s="81">
        <v>142629.38</v>
      </c>
      <c r="J30" s="151">
        <f t="shared" si="0"/>
        <v>-17.603049809823972</v>
      </c>
      <c r="K30" s="121">
        <f t="shared" si="1"/>
        <v>0.21925160085904555</v>
      </c>
    </row>
    <row r="31" spans="1:11" ht="15.75">
      <c r="A31" s="115">
        <v>25</v>
      </c>
      <c r="B31" s="122" t="s">
        <v>65</v>
      </c>
      <c r="C31" s="122"/>
      <c r="D31" s="118"/>
      <c r="E31" s="82">
        <v>554992.58008</v>
      </c>
      <c r="F31" s="119"/>
      <c r="G31" s="84">
        <v>142786.38457</v>
      </c>
      <c r="H31" s="157"/>
      <c r="I31" s="81">
        <v>136890.30789</v>
      </c>
      <c r="J31" s="151">
        <f t="shared" si="0"/>
        <v>-4.129298950846035</v>
      </c>
      <c r="K31" s="121">
        <f t="shared" si="1"/>
        <v>0.2104294300863548</v>
      </c>
    </row>
    <row r="32" spans="1:11" ht="15.75">
      <c r="A32" s="115">
        <v>26</v>
      </c>
      <c r="B32" s="122" t="s">
        <v>20</v>
      </c>
      <c r="C32" s="122" t="s">
        <v>12</v>
      </c>
      <c r="D32" s="118">
        <v>4163000</v>
      </c>
      <c r="E32" s="82">
        <v>564513.3057</v>
      </c>
      <c r="F32" s="130">
        <v>896000</v>
      </c>
      <c r="G32" s="118">
        <v>131411.28605</v>
      </c>
      <c r="H32" s="158">
        <v>890000</v>
      </c>
      <c r="I32" s="82">
        <v>129443.43175</v>
      </c>
      <c r="J32" s="151">
        <f t="shared" si="0"/>
        <v>-1.4974773926580696</v>
      </c>
      <c r="K32" s="121">
        <f t="shared" si="1"/>
        <v>0.19898200238882133</v>
      </c>
    </row>
    <row r="33" spans="1:11" ht="15.75">
      <c r="A33" s="115">
        <v>27</v>
      </c>
      <c r="B33" s="122" t="s">
        <v>27</v>
      </c>
      <c r="C33" s="122"/>
      <c r="D33" s="118"/>
      <c r="E33" s="82">
        <v>225755.28717999998</v>
      </c>
      <c r="F33" s="119"/>
      <c r="G33" s="118">
        <v>63453.1792</v>
      </c>
      <c r="H33" s="157"/>
      <c r="I33" s="82">
        <v>128904.91938</v>
      </c>
      <c r="J33" s="151">
        <f t="shared" si="0"/>
        <v>103.14966248373577</v>
      </c>
      <c r="K33" s="121">
        <f t="shared" si="1"/>
        <v>0.19815419468745646</v>
      </c>
    </row>
    <row r="34" spans="1:11" ht="15.75">
      <c r="A34" s="115">
        <v>28</v>
      </c>
      <c r="B34" s="122" t="s">
        <v>21</v>
      </c>
      <c r="C34" s="122" t="s">
        <v>22</v>
      </c>
      <c r="D34" s="118">
        <v>1741334</v>
      </c>
      <c r="E34" s="82">
        <v>156637.46746</v>
      </c>
      <c r="F34" s="119">
        <v>266094</v>
      </c>
      <c r="G34" s="84">
        <v>25247.962659999997</v>
      </c>
      <c r="H34" s="157">
        <v>884566</v>
      </c>
      <c r="I34" s="81">
        <v>80415.2199</v>
      </c>
      <c r="J34" s="151">
        <f t="shared" si="0"/>
        <v>218.501817286829</v>
      </c>
      <c r="K34" s="121">
        <f t="shared" si="1"/>
        <v>0.12361524460463318</v>
      </c>
    </row>
    <row r="35" spans="1:11" ht="15.75">
      <c r="A35" s="115">
        <v>29</v>
      </c>
      <c r="B35" s="117" t="s">
        <v>18</v>
      </c>
      <c r="C35" s="117"/>
      <c r="D35" s="118"/>
      <c r="E35" s="82">
        <v>483599.42377999995</v>
      </c>
      <c r="F35" s="125"/>
      <c r="G35" s="84">
        <v>146811.99808999998</v>
      </c>
      <c r="H35" s="159"/>
      <c r="I35" s="81">
        <v>69488.70997</v>
      </c>
      <c r="J35" s="151">
        <f t="shared" si="0"/>
        <v>-52.668234971230746</v>
      </c>
      <c r="K35" s="121">
        <f t="shared" si="1"/>
        <v>0.10681888193408973</v>
      </c>
    </row>
    <row r="36" spans="1:11" ht="15.75">
      <c r="A36" s="27">
        <v>30</v>
      </c>
      <c r="B36" s="117" t="s">
        <v>28</v>
      </c>
      <c r="C36" s="117"/>
      <c r="E36" s="132">
        <f>E37-SUM(E7:E35)</f>
        <v>18693844.56064999</v>
      </c>
      <c r="F36" s="133"/>
      <c r="G36" s="148">
        <f>G37-SUM(G7:G39)</f>
        <v>4757106.0016300045</v>
      </c>
      <c r="H36" s="160"/>
      <c r="I36" s="161">
        <f>I37-SUM(I7:I35)</f>
        <v>6880848.838100001</v>
      </c>
      <c r="J36" s="151">
        <f t="shared" si="0"/>
        <v>200.795697522855</v>
      </c>
      <c r="K36" s="121">
        <f t="shared" si="1"/>
        <v>10.577323711443807</v>
      </c>
    </row>
    <row r="37" spans="1:11" s="142" customFormat="1" ht="15.75">
      <c r="A37" s="134"/>
      <c r="B37" s="135" t="s">
        <v>29</v>
      </c>
      <c r="C37" s="135"/>
      <c r="D37" s="136"/>
      <c r="E37" s="137">
        <v>141124080.46311</v>
      </c>
      <c r="F37" s="138"/>
      <c r="G37" s="139">
        <v>31046093</v>
      </c>
      <c r="H37" s="134"/>
      <c r="I37" s="137">
        <v>65052834.02318</v>
      </c>
      <c r="J37" s="140">
        <f t="shared" si="0"/>
        <v>109.53629824912267</v>
      </c>
      <c r="K37" s="141">
        <f t="shared" si="1"/>
        <v>100</v>
      </c>
    </row>
    <row r="38" spans="2:5" ht="15.75">
      <c r="B38" s="143"/>
      <c r="C38" s="144"/>
      <c r="E38" s="120"/>
    </row>
    <row r="39" spans="2:3" ht="15.75">
      <c r="B39" s="143"/>
      <c r="C39" s="144"/>
    </row>
    <row r="40" spans="7:9" ht="15.75">
      <c r="G40" s="146"/>
      <c r="H40" s="146"/>
      <c r="I40" s="146"/>
    </row>
  </sheetData>
  <sheetProtection/>
  <mergeCells count="8">
    <mergeCell ref="A1:K1"/>
    <mergeCell ref="A2:K2"/>
    <mergeCell ref="H5:I5"/>
    <mergeCell ref="D5:E5"/>
    <mergeCell ref="F4:G4"/>
    <mergeCell ref="H4:I4"/>
    <mergeCell ref="F5:G5"/>
    <mergeCell ref="D4:E4"/>
  </mergeCells>
  <conditionalFormatting sqref="H35:H36">
    <cfRule type="expression" priority="264" dxfId="8">
      <formula>$A35="Total"</formula>
    </cfRule>
  </conditionalFormatting>
  <conditionalFormatting sqref="H20:I20 H26 H35:H36 H17:H19 H23 H7 H28:H30 I13:I15 H12:H15">
    <cfRule type="cellIs" priority="263" dxfId="6" operator="greaterThanOrEqual">
      <formula>0</formula>
    </cfRule>
  </conditionalFormatting>
  <conditionalFormatting sqref="I20">
    <cfRule type="expression" priority="216" dxfId="8">
      <formula>$A20="Total"</formula>
    </cfRule>
  </conditionalFormatting>
  <conditionalFormatting sqref="I20">
    <cfRule type="expression" priority="170" dxfId="8">
      <formula>$A20="Total"</formula>
    </cfRule>
  </conditionalFormatting>
  <conditionalFormatting sqref="I20">
    <cfRule type="expression" priority="169" dxfId="8">
      <formula>$A20="Total"</formula>
    </cfRule>
  </conditionalFormatting>
  <conditionalFormatting sqref="H20:I20">
    <cfRule type="expression" priority="147" dxfId="8">
      <formula>$A20="Total"</formula>
    </cfRule>
  </conditionalFormatting>
  <conditionalFormatting sqref="H7">
    <cfRule type="expression" priority="145" dxfId="8">
      <formula>$A7="Total"</formula>
    </cfRule>
  </conditionalFormatting>
  <conditionalFormatting sqref="H26 I13:I15 H7 H28:H30 H17:H19 H20:I20 H23 H12:H15">
    <cfRule type="expression" priority="129" dxfId="8">
      <formula>$A7="Total"</formula>
    </cfRule>
  </conditionalFormatting>
  <printOptions horizontalCentered="1"/>
  <pageMargins left="0.07" right="0.02" top="0.25" bottom="0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6">
      <selection activeCell="E8" sqref="E8"/>
    </sheetView>
  </sheetViews>
  <sheetFormatPr defaultColWidth="9.140625" defaultRowHeight="15"/>
  <cols>
    <col min="1" max="1" width="4.28125" style="192" bestFit="1" customWidth="1"/>
    <col min="2" max="2" width="40.7109375" style="163" bestFit="1" customWidth="1"/>
    <col min="3" max="3" width="15.7109375" style="84" bestFit="1" customWidth="1"/>
    <col min="4" max="5" width="20.8515625" style="84" bestFit="1" customWidth="1"/>
    <col min="6" max="6" width="8.57421875" style="163" bestFit="1" customWidth="1"/>
    <col min="7" max="7" width="16.28125" style="163" bestFit="1" customWidth="1"/>
    <col min="8" max="16384" width="9.140625" style="163" customWidth="1"/>
  </cols>
  <sheetData>
    <row r="1" spans="1:7" ht="15.75">
      <c r="A1" s="225" t="s">
        <v>63</v>
      </c>
      <c r="B1" s="225"/>
      <c r="C1" s="225"/>
      <c r="D1" s="225"/>
      <c r="E1" s="225"/>
      <c r="F1" s="225"/>
      <c r="G1" s="225"/>
    </row>
    <row r="2" spans="1:7" ht="15.75">
      <c r="A2" s="225" t="s">
        <v>123</v>
      </c>
      <c r="B2" s="225"/>
      <c r="C2" s="225"/>
      <c r="D2" s="225"/>
      <c r="E2" s="225"/>
      <c r="F2" s="225"/>
      <c r="G2" s="225"/>
    </row>
    <row r="3" spans="1:7" ht="15.75">
      <c r="A3" s="164"/>
      <c r="B3" s="164"/>
      <c r="C3" s="85" t="s">
        <v>60</v>
      </c>
      <c r="D3" s="85"/>
      <c r="E3" s="85" t="s">
        <v>61</v>
      </c>
      <c r="G3" s="164"/>
    </row>
    <row r="4" spans="1:7" ht="15.75">
      <c r="A4" s="165" t="s">
        <v>0</v>
      </c>
      <c r="B4" s="166" t="s">
        <v>1</v>
      </c>
      <c r="C4" s="167" t="s">
        <v>84</v>
      </c>
      <c r="D4" s="194" t="s">
        <v>69</v>
      </c>
      <c r="E4" s="167" t="s">
        <v>88</v>
      </c>
      <c r="F4" s="9" t="s">
        <v>57</v>
      </c>
      <c r="G4" s="168" t="s">
        <v>71</v>
      </c>
    </row>
    <row r="5" spans="1:7" ht="15.75">
      <c r="A5" s="169"/>
      <c r="B5" s="170"/>
      <c r="C5" s="171" t="s">
        <v>68</v>
      </c>
      <c r="D5" s="195" t="s">
        <v>70</v>
      </c>
      <c r="E5" s="172" t="s">
        <v>110</v>
      </c>
      <c r="F5" s="173" t="s">
        <v>58</v>
      </c>
      <c r="G5" s="174" t="s">
        <v>124</v>
      </c>
    </row>
    <row r="6" spans="1:7" ht="15.75">
      <c r="A6" s="175"/>
      <c r="B6" s="30"/>
      <c r="C6" s="176" t="s">
        <v>62</v>
      </c>
      <c r="D6" s="196" t="s">
        <v>124</v>
      </c>
      <c r="E6" s="174" t="s">
        <v>124</v>
      </c>
      <c r="F6" s="177"/>
      <c r="G6" s="177" t="s">
        <v>69</v>
      </c>
    </row>
    <row r="7" spans="1:7" ht="15.75">
      <c r="A7" s="178">
        <v>1</v>
      </c>
      <c r="B7" s="109" t="s">
        <v>30</v>
      </c>
      <c r="C7" s="113">
        <v>175531491.02216032</v>
      </c>
      <c r="D7" s="197">
        <v>23167740.104501672</v>
      </c>
      <c r="E7" s="179">
        <v>53908247.8829574</v>
      </c>
      <c r="F7" s="180">
        <f>E7/D7*100-100</f>
        <v>132.68669123443163</v>
      </c>
      <c r="G7" s="181">
        <f>E7/E$35*100</f>
        <v>11.265544841712371</v>
      </c>
    </row>
    <row r="8" spans="1:7" ht="15.75">
      <c r="A8" s="182">
        <v>2</v>
      </c>
      <c r="B8" s="122" t="s">
        <v>31</v>
      </c>
      <c r="C8" s="84">
        <v>175344761.0029972</v>
      </c>
      <c r="D8" s="198">
        <v>28103444.413200527</v>
      </c>
      <c r="E8" s="125">
        <v>47761272.810665905</v>
      </c>
      <c r="F8" s="183">
        <f aca="true" t="shared" si="0" ref="F8:F35">E8/D8*100-100</f>
        <v>69.9481106601718</v>
      </c>
      <c r="G8" s="184">
        <f aca="true" t="shared" si="1" ref="G8:G35">E8/E$35*100</f>
        <v>9.980972887748338</v>
      </c>
    </row>
    <row r="9" spans="1:7" ht="15.75">
      <c r="A9" s="182">
        <v>3</v>
      </c>
      <c r="B9" s="122" t="s">
        <v>32</v>
      </c>
      <c r="C9" s="84">
        <v>123628617.287166</v>
      </c>
      <c r="D9" s="158">
        <v>22811877.1863311</v>
      </c>
      <c r="E9" s="130">
        <v>35109861.3787603</v>
      </c>
      <c r="F9" s="183">
        <f t="shared" si="0"/>
        <v>53.91044363415284</v>
      </c>
      <c r="G9" s="184">
        <f t="shared" si="1"/>
        <v>7.337128051490118</v>
      </c>
    </row>
    <row r="10" spans="1:7" ht="15.75">
      <c r="A10" s="182">
        <v>4</v>
      </c>
      <c r="B10" s="122" t="s">
        <v>33</v>
      </c>
      <c r="C10" s="84">
        <v>97374902.4323494</v>
      </c>
      <c r="D10" s="158">
        <v>19828186.2956434</v>
      </c>
      <c r="E10" s="130">
        <v>34383133.0853188</v>
      </c>
      <c r="F10" s="183">
        <f t="shared" si="0"/>
        <v>73.40533608398349</v>
      </c>
      <c r="G10" s="184">
        <f t="shared" si="1"/>
        <v>7.185259079690449</v>
      </c>
    </row>
    <row r="11" spans="1:7" ht="15.75">
      <c r="A11" s="182">
        <v>5</v>
      </c>
      <c r="B11" s="122" t="s">
        <v>36</v>
      </c>
      <c r="C11" s="84">
        <v>46705286.517673224</v>
      </c>
      <c r="D11" s="198">
        <v>13281372.182385122</v>
      </c>
      <c r="E11" s="125">
        <v>20638130.46721355</v>
      </c>
      <c r="F11" s="183">
        <f t="shared" si="0"/>
        <v>55.391552798931286</v>
      </c>
      <c r="G11" s="184">
        <f t="shared" si="1"/>
        <v>4.312879630818185</v>
      </c>
    </row>
    <row r="12" spans="1:7" ht="15.75">
      <c r="A12" s="182">
        <v>6</v>
      </c>
      <c r="B12" s="117" t="s">
        <v>78</v>
      </c>
      <c r="C12" s="84">
        <v>53387880.59403125</v>
      </c>
      <c r="D12" s="158">
        <v>8139526.0418125</v>
      </c>
      <c r="E12" s="130">
        <v>20606050.995707</v>
      </c>
      <c r="F12" s="183">
        <f t="shared" si="0"/>
        <v>153.16033009605644</v>
      </c>
      <c r="G12" s="184">
        <f t="shared" si="1"/>
        <v>4.306175782354401</v>
      </c>
    </row>
    <row r="13" spans="1:7" ht="15.75">
      <c r="A13" s="182">
        <v>7</v>
      </c>
      <c r="B13" s="117" t="s">
        <v>35</v>
      </c>
      <c r="C13" s="84">
        <v>79592746.2571036</v>
      </c>
      <c r="D13" s="158">
        <v>19749609.6134628</v>
      </c>
      <c r="E13" s="130">
        <v>17708451.9787065</v>
      </c>
      <c r="F13" s="183">
        <f t="shared" si="0"/>
        <v>-10.335179655221609</v>
      </c>
      <c r="G13" s="184">
        <f t="shared" si="1"/>
        <v>3.700646332942624</v>
      </c>
    </row>
    <row r="14" spans="1:7" ht="15.75">
      <c r="A14" s="182">
        <v>8</v>
      </c>
      <c r="B14" s="122" t="s">
        <v>34</v>
      </c>
      <c r="C14" s="84">
        <v>60395526.63120828</v>
      </c>
      <c r="D14" s="158">
        <v>13951631.76498638</v>
      </c>
      <c r="E14" s="125">
        <v>16841292.135331854</v>
      </c>
      <c r="F14" s="183">
        <f t="shared" si="0"/>
        <v>20.711988525940697</v>
      </c>
      <c r="G14" s="184">
        <f t="shared" si="1"/>
        <v>3.5194304989262903</v>
      </c>
    </row>
    <row r="15" spans="1:7" ht="15.75">
      <c r="A15" s="182">
        <v>9</v>
      </c>
      <c r="B15" s="122" t="s">
        <v>79</v>
      </c>
      <c r="C15" s="84">
        <v>7234879.56671875</v>
      </c>
      <c r="D15" s="159">
        <v>1323454.0305</v>
      </c>
      <c r="E15" s="130">
        <v>13045385.8613501</v>
      </c>
      <c r="F15" s="183">
        <f t="shared" si="0"/>
        <v>885.7075168996661</v>
      </c>
      <c r="G15" s="184">
        <f t="shared" si="1"/>
        <v>2.726176145022537</v>
      </c>
    </row>
    <row r="16" spans="1:7" ht="15.75">
      <c r="A16" s="182">
        <v>10</v>
      </c>
      <c r="B16" s="122" t="s">
        <v>44</v>
      </c>
      <c r="C16" s="84">
        <v>9882213.612030946</v>
      </c>
      <c r="D16" s="198">
        <v>494751.90336456307</v>
      </c>
      <c r="E16" s="185">
        <v>11991412.915668</v>
      </c>
      <c r="F16" s="183">
        <f t="shared" si="0"/>
        <v>2323.7224423231783</v>
      </c>
      <c r="G16" s="184">
        <f t="shared" si="1"/>
        <v>2.5059208047393087</v>
      </c>
    </row>
    <row r="17" spans="1:7" ht="15.75">
      <c r="A17" s="182">
        <v>11</v>
      </c>
      <c r="B17" s="122" t="s">
        <v>38</v>
      </c>
      <c r="C17" s="84">
        <v>36371488.2901577</v>
      </c>
      <c r="D17" s="158">
        <v>6834775.02888209</v>
      </c>
      <c r="E17" s="130">
        <v>11488624.4128098</v>
      </c>
      <c r="F17" s="183">
        <f t="shared" si="0"/>
        <v>68.09074716083089</v>
      </c>
      <c r="G17" s="184">
        <f t="shared" si="1"/>
        <v>2.4008499362305744</v>
      </c>
    </row>
    <row r="18" spans="1:7" ht="15.75">
      <c r="A18" s="182">
        <v>12</v>
      </c>
      <c r="B18" s="122" t="s">
        <v>37</v>
      </c>
      <c r="C18" s="84">
        <v>27486074.373</v>
      </c>
      <c r="D18" s="158">
        <v>737033.888</v>
      </c>
      <c r="E18" s="125">
        <v>11127105.786</v>
      </c>
      <c r="F18" s="183">
        <f t="shared" si="0"/>
        <v>1409.7142705601075</v>
      </c>
      <c r="G18" s="184">
        <f t="shared" si="1"/>
        <v>2.3253011202074214</v>
      </c>
    </row>
    <row r="19" spans="1:7" ht="15.75">
      <c r="A19" s="182">
        <v>13</v>
      </c>
      <c r="B19" s="122" t="s">
        <v>40</v>
      </c>
      <c r="C19" s="84">
        <v>30103178.519763276</v>
      </c>
      <c r="D19" s="198">
        <v>7332190.79203733</v>
      </c>
      <c r="E19" s="186">
        <v>10534470.60708372</v>
      </c>
      <c r="F19" s="183">
        <f t="shared" si="0"/>
        <v>43.67425651994799</v>
      </c>
      <c r="G19" s="184">
        <f t="shared" si="1"/>
        <v>2.201454428002678</v>
      </c>
    </row>
    <row r="20" spans="1:7" ht="15.75">
      <c r="A20" s="182">
        <v>14</v>
      </c>
      <c r="B20" s="122" t="s">
        <v>77</v>
      </c>
      <c r="C20" s="84">
        <v>27404693.660775844</v>
      </c>
      <c r="D20" s="159">
        <v>5299335.906531006</v>
      </c>
      <c r="E20" s="125">
        <v>7666285.008228028</v>
      </c>
      <c r="F20" s="183">
        <f t="shared" si="0"/>
        <v>44.66501356858598</v>
      </c>
      <c r="G20" s="184">
        <f t="shared" si="1"/>
        <v>1.6020716851538337</v>
      </c>
    </row>
    <row r="21" spans="1:7" ht="15.75">
      <c r="A21" s="182">
        <v>15</v>
      </c>
      <c r="B21" s="187" t="s">
        <v>43</v>
      </c>
      <c r="C21" s="84">
        <v>17053680.65749037</v>
      </c>
      <c r="D21" s="198">
        <v>3374445.620029484</v>
      </c>
      <c r="E21" s="125">
        <v>5865618.2729700105</v>
      </c>
      <c r="F21" s="183">
        <f t="shared" si="0"/>
        <v>73.82464954106328</v>
      </c>
      <c r="G21" s="184">
        <f t="shared" si="1"/>
        <v>1.225775058057517</v>
      </c>
    </row>
    <row r="22" spans="1:7" ht="15.75">
      <c r="A22" s="182">
        <v>16</v>
      </c>
      <c r="B22" s="188" t="s">
        <v>87</v>
      </c>
      <c r="C22" s="84">
        <v>16248681.352500001</v>
      </c>
      <c r="D22" s="159">
        <v>3768337.0094999997</v>
      </c>
      <c r="E22" s="130">
        <v>5684319.103</v>
      </c>
      <c r="F22" s="183">
        <f t="shared" si="0"/>
        <v>50.844234171991474</v>
      </c>
      <c r="G22" s="184">
        <f t="shared" si="1"/>
        <v>1.1878878328318558</v>
      </c>
    </row>
    <row r="23" spans="1:7" ht="15.75">
      <c r="A23" s="182">
        <v>17</v>
      </c>
      <c r="B23" s="122" t="s">
        <v>42</v>
      </c>
      <c r="C23" s="84">
        <v>17119424.21723112</v>
      </c>
      <c r="D23" s="198">
        <v>3603960.69224111</v>
      </c>
      <c r="E23" s="186">
        <v>4992181.78106816</v>
      </c>
      <c r="F23" s="183">
        <f t="shared" si="0"/>
        <v>38.519318254933296</v>
      </c>
      <c r="G23" s="184">
        <f t="shared" si="1"/>
        <v>1.0432475534116281</v>
      </c>
    </row>
    <row r="24" spans="1:7" ht="15.75">
      <c r="A24" s="182">
        <v>18</v>
      </c>
      <c r="B24" s="187" t="s">
        <v>45</v>
      </c>
      <c r="C24" s="84">
        <v>15677822.023477</v>
      </c>
      <c r="D24" s="158">
        <v>3179876.20642433</v>
      </c>
      <c r="E24" s="130">
        <v>4814763.32325783</v>
      </c>
      <c r="F24" s="183">
        <f t="shared" si="0"/>
        <v>51.41354602202827</v>
      </c>
      <c r="G24" s="184">
        <f t="shared" si="1"/>
        <v>1.0061713049579737</v>
      </c>
    </row>
    <row r="25" spans="1:7" ht="15.75">
      <c r="A25" s="182">
        <v>19</v>
      </c>
      <c r="B25" s="187" t="s">
        <v>81</v>
      </c>
      <c r="C25" s="84">
        <v>10467346.2131202</v>
      </c>
      <c r="D25" s="158">
        <v>2089635.28985779</v>
      </c>
      <c r="E25" s="130">
        <v>4417767.46918066</v>
      </c>
      <c r="F25" s="183">
        <f t="shared" si="0"/>
        <v>111.41332607764824</v>
      </c>
      <c r="G25" s="184">
        <f t="shared" si="1"/>
        <v>0.9232085901283166</v>
      </c>
    </row>
    <row r="26" spans="1:7" ht="15.75">
      <c r="A26" s="182">
        <v>20</v>
      </c>
      <c r="B26" s="187" t="s">
        <v>80</v>
      </c>
      <c r="C26" s="84">
        <v>12584462.4113805</v>
      </c>
      <c r="D26" s="158">
        <v>2449017.12805341</v>
      </c>
      <c r="E26" s="130">
        <v>3704238.22037651</v>
      </c>
      <c r="F26" s="183">
        <f t="shared" si="0"/>
        <v>51.25407568385637</v>
      </c>
      <c r="G26" s="184">
        <f t="shared" si="1"/>
        <v>0.7740979055123223</v>
      </c>
    </row>
    <row r="27" spans="1:7" ht="15.75">
      <c r="A27" s="182">
        <v>21</v>
      </c>
      <c r="B27" s="187" t="s">
        <v>46</v>
      </c>
      <c r="C27" s="84">
        <v>10414726.5566705</v>
      </c>
      <c r="D27" s="158">
        <v>2696042.98975747</v>
      </c>
      <c r="E27" s="130">
        <v>2950763.69431012</v>
      </c>
      <c r="F27" s="183">
        <f t="shared" si="0"/>
        <v>9.447946695225511</v>
      </c>
      <c r="G27" s="184">
        <f t="shared" si="1"/>
        <v>0.6166396056447728</v>
      </c>
    </row>
    <row r="28" spans="1:7" ht="15.75">
      <c r="A28" s="182">
        <v>22</v>
      </c>
      <c r="B28" s="187" t="s">
        <v>18</v>
      </c>
      <c r="C28" s="84">
        <v>7644677.80621443</v>
      </c>
      <c r="D28" s="158">
        <v>1297515.04920089</v>
      </c>
      <c r="E28" s="130">
        <v>2523029.15950448</v>
      </c>
      <c r="F28" s="183">
        <f t="shared" si="0"/>
        <v>94.45085905233674</v>
      </c>
      <c r="G28" s="184">
        <f t="shared" si="1"/>
        <v>0.5272532358138718</v>
      </c>
    </row>
    <row r="29" spans="1:7" ht="15.75">
      <c r="A29" s="182">
        <v>23</v>
      </c>
      <c r="B29" s="122" t="s">
        <v>41</v>
      </c>
      <c r="C29" s="84">
        <v>22820855.7643808</v>
      </c>
      <c r="D29" s="158">
        <v>3102668.32791068</v>
      </c>
      <c r="E29" s="130">
        <v>1964541.05083072</v>
      </c>
      <c r="F29" s="183">
        <f t="shared" si="0"/>
        <v>-36.682208885871106</v>
      </c>
      <c r="G29" s="184">
        <f t="shared" si="1"/>
        <v>0.4105424711552336</v>
      </c>
    </row>
    <row r="30" spans="1:7" ht="15.75">
      <c r="A30" s="182">
        <v>24</v>
      </c>
      <c r="B30" s="122" t="s">
        <v>47</v>
      </c>
      <c r="C30" s="84">
        <v>3507431.65490816</v>
      </c>
      <c r="D30" s="158">
        <v>788082.82189122</v>
      </c>
      <c r="E30" s="130">
        <v>1305616.90676444</v>
      </c>
      <c r="F30" s="183">
        <f t="shared" si="0"/>
        <v>65.67001214812112</v>
      </c>
      <c r="G30" s="184">
        <f t="shared" si="1"/>
        <v>0.2728429579307947</v>
      </c>
    </row>
    <row r="31" spans="1:7" ht="15.75">
      <c r="A31" s="182">
        <v>25</v>
      </c>
      <c r="B31" s="187" t="s">
        <v>83</v>
      </c>
      <c r="C31" s="84">
        <v>5655239.41404674</v>
      </c>
      <c r="D31" s="158">
        <v>1080853.41779243</v>
      </c>
      <c r="E31" s="130">
        <v>1259467.33881736</v>
      </c>
      <c r="F31" s="183">
        <f t="shared" si="0"/>
        <v>16.52526772684284</v>
      </c>
      <c r="G31" s="184">
        <f t="shared" si="1"/>
        <v>0.26319879312205785</v>
      </c>
    </row>
    <row r="32" spans="1:7" ht="15.75">
      <c r="A32" s="182">
        <v>26</v>
      </c>
      <c r="B32" s="122" t="s">
        <v>39</v>
      </c>
      <c r="C32" s="84">
        <v>3816745.65120739</v>
      </c>
      <c r="D32" s="158">
        <v>572091.033406769</v>
      </c>
      <c r="E32" s="130">
        <v>685471.37269405</v>
      </c>
      <c r="F32" s="183">
        <f t="shared" si="0"/>
        <v>19.81858352369335</v>
      </c>
      <c r="G32" s="184">
        <f t="shared" si="1"/>
        <v>0.1432472541782657</v>
      </c>
    </row>
    <row r="33" spans="1:7" ht="15.75">
      <c r="A33" s="182">
        <v>27</v>
      </c>
      <c r="B33" s="122" t="s">
        <v>82</v>
      </c>
      <c r="C33" s="84">
        <v>3605850.09417871</v>
      </c>
      <c r="D33" s="158">
        <v>323535.26159375</v>
      </c>
      <c r="E33" s="130">
        <v>151683.454671875</v>
      </c>
      <c r="F33" s="183">
        <f t="shared" si="0"/>
        <v>-53.11687080886481</v>
      </c>
      <c r="G33" s="184">
        <f t="shared" si="1"/>
        <v>0.03169824335715563</v>
      </c>
    </row>
    <row r="34" spans="1:7" ht="15.75">
      <c r="A34" s="115">
        <v>28</v>
      </c>
      <c r="B34" s="122" t="s">
        <v>28</v>
      </c>
      <c r="C34" s="84">
        <f>C35-SUM(C7:C33)</f>
        <v>442776384.3084369</v>
      </c>
      <c r="D34" s="199">
        <f>D35-SUM(D8:D37)</f>
        <v>119824950.11470383</v>
      </c>
      <c r="E34" s="125">
        <f>E35-SUM(E7:E33)</f>
        <v>125394033.1348629</v>
      </c>
      <c r="F34" s="183">
        <f t="shared" si="0"/>
        <v>-53.11687080886481</v>
      </c>
      <c r="G34" s="184">
        <f t="shared" si="1"/>
        <v>26.204377968859117</v>
      </c>
    </row>
    <row r="35" spans="1:7" ht="15.75">
      <c r="A35" s="189">
        <v>29</v>
      </c>
      <c r="B35" s="190" t="s">
        <v>29</v>
      </c>
      <c r="C35" s="191">
        <v>1539837067.8923786</v>
      </c>
      <c r="D35" s="83">
        <v>292269863</v>
      </c>
      <c r="E35" s="200">
        <v>478523219.60811</v>
      </c>
      <c r="F35" s="141">
        <f t="shared" si="0"/>
        <v>63.72650080864136</v>
      </c>
      <c r="G35" s="191">
        <f t="shared" si="1"/>
        <v>100</v>
      </c>
    </row>
    <row r="39" ht="15.75">
      <c r="F39" s="193"/>
    </row>
  </sheetData>
  <sheetProtection/>
  <mergeCells count="2">
    <mergeCell ref="A2:G2"/>
    <mergeCell ref="A1:G1"/>
  </mergeCells>
  <printOptions horizontalCentered="1"/>
  <pageMargins left="0.42" right="0.31" top="0.4" bottom="0.4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3">
      <selection activeCell="G35" sqref="G35"/>
    </sheetView>
  </sheetViews>
  <sheetFormatPr defaultColWidth="9.140625" defaultRowHeight="15"/>
  <cols>
    <col min="1" max="1" width="8.28125" style="78" bestFit="1" customWidth="1"/>
    <col min="2" max="2" width="17.8515625" style="56" bestFit="1" customWidth="1"/>
    <col min="3" max="3" width="15.8515625" style="56" bestFit="1" customWidth="1"/>
    <col min="4" max="4" width="15.421875" style="56" bestFit="1" customWidth="1"/>
    <col min="5" max="5" width="8.421875" style="56" bestFit="1" customWidth="1"/>
    <col min="6" max="16384" width="9.140625" style="56" customWidth="1"/>
  </cols>
  <sheetData>
    <row r="1" spans="1:5" ht="15.75">
      <c r="A1" s="226" t="s">
        <v>89</v>
      </c>
      <c r="B1" s="226"/>
      <c r="C1" s="226"/>
      <c r="D1" s="226"/>
      <c r="E1" s="226"/>
    </row>
    <row r="2" spans="1:5" ht="15.75">
      <c r="A2" s="227" t="s">
        <v>125</v>
      </c>
      <c r="B2" s="227"/>
      <c r="C2" s="227"/>
      <c r="D2" s="227"/>
      <c r="E2" s="227"/>
    </row>
    <row r="3" spans="1:4" ht="12.75">
      <c r="A3" s="57" t="s">
        <v>90</v>
      </c>
      <c r="B3" s="58"/>
      <c r="C3" s="58"/>
      <c r="D3" s="59" t="s">
        <v>49</v>
      </c>
    </row>
    <row r="4" spans="1:5" ht="38.25">
      <c r="A4" s="60" t="s">
        <v>0</v>
      </c>
      <c r="B4" s="61" t="s">
        <v>91</v>
      </c>
      <c r="C4" s="55" t="s">
        <v>126</v>
      </c>
      <c r="D4" s="55" t="s">
        <v>127</v>
      </c>
      <c r="E4" s="62" t="s">
        <v>57</v>
      </c>
    </row>
    <row r="5" spans="1:5" ht="12.75">
      <c r="A5" s="63"/>
      <c r="B5" s="64"/>
      <c r="C5" s="65" t="s">
        <v>70</v>
      </c>
      <c r="D5" s="65" t="s">
        <v>110</v>
      </c>
      <c r="E5" s="66" t="s">
        <v>58</v>
      </c>
    </row>
    <row r="6" spans="1:5" ht="15">
      <c r="A6" s="53">
        <v>1</v>
      </c>
      <c r="B6" t="s">
        <v>92</v>
      </c>
      <c r="C6" s="206">
        <v>21.33375236391</v>
      </c>
      <c r="D6" s="206">
        <v>52.71804888427</v>
      </c>
      <c r="E6" s="68">
        <f>D6/C6*100-100</f>
        <v>147.1110003763443</v>
      </c>
    </row>
    <row r="7" spans="1:5" ht="15">
      <c r="A7" s="54">
        <v>2</v>
      </c>
      <c r="B7" t="s">
        <v>113</v>
      </c>
      <c r="C7" s="207">
        <v>3.76791532435</v>
      </c>
      <c r="D7" s="207">
        <v>4.98440149819</v>
      </c>
      <c r="E7" s="71">
        <f aca="true" t="shared" si="0" ref="E7:E21">D7/C7*100-100</f>
        <v>32.285390438009756</v>
      </c>
    </row>
    <row r="8" spans="1:5" ht="15">
      <c r="A8" s="54">
        <v>3</v>
      </c>
      <c r="B8" t="s">
        <v>93</v>
      </c>
      <c r="C8" s="207">
        <v>1.0433474950500001</v>
      </c>
      <c r="D8" s="207">
        <v>1.14812390676</v>
      </c>
      <c r="E8" s="71">
        <f t="shared" si="0"/>
        <v>10.042331266150086</v>
      </c>
    </row>
    <row r="9" spans="1:5" ht="15">
      <c r="A9" s="54">
        <v>4</v>
      </c>
      <c r="B9" t="s">
        <v>94</v>
      </c>
      <c r="C9" s="207">
        <v>0.7434451033599999</v>
      </c>
      <c r="D9" s="207">
        <v>1.03298873309</v>
      </c>
      <c r="E9" s="71">
        <f t="shared" si="0"/>
        <v>38.94620173317543</v>
      </c>
    </row>
    <row r="10" spans="1:5" ht="15">
      <c r="A10" s="54">
        <v>5</v>
      </c>
      <c r="B10" t="s">
        <v>97</v>
      </c>
      <c r="C10" s="207">
        <v>0.29995182520999997</v>
      </c>
      <c r="D10" s="207">
        <v>0.604979017</v>
      </c>
      <c r="E10" s="71">
        <f t="shared" si="0"/>
        <v>101.692060575543</v>
      </c>
    </row>
    <row r="11" spans="1:5" ht="15">
      <c r="A11" s="54">
        <v>6</v>
      </c>
      <c r="B11" t="s">
        <v>95</v>
      </c>
      <c r="C11" s="207">
        <v>0.40589504781</v>
      </c>
      <c r="D11" s="207">
        <v>0.52640045041</v>
      </c>
      <c r="E11" s="71">
        <f t="shared" si="0"/>
        <v>29.688808289281923</v>
      </c>
    </row>
    <row r="12" spans="1:5" ht="15">
      <c r="A12" s="54">
        <v>7</v>
      </c>
      <c r="B12" t="s">
        <v>98</v>
      </c>
      <c r="C12" s="207">
        <v>0.30645014164</v>
      </c>
      <c r="D12" s="207">
        <v>0.36114291975</v>
      </c>
      <c r="E12" s="71">
        <f t="shared" si="0"/>
        <v>17.847202751255352</v>
      </c>
    </row>
    <row r="13" spans="1:5" ht="15">
      <c r="A13" s="54">
        <v>8</v>
      </c>
      <c r="B13" t="s">
        <v>96</v>
      </c>
      <c r="C13" s="207">
        <v>0.29686134120999996</v>
      </c>
      <c r="D13" s="207">
        <v>0.35266756453</v>
      </c>
      <c r="E13" s="71">
        <f t="shared" si="0"/>
        <v>18.798750653262957</v>
      </c>
    </row>
    <row r="14" spans="1:5" ht="15">
      <c r="A14" s="54">
        <v>9</v>
      </c>
      <c r="B14" t="s">
        <v>100</v>
      </c>
      <c r="C14" s="207">
        <v>0.2470561523</v>
      </c>
      <c r="D14" s="207">
        <v>0.32981309803</v>
      </c>
      <c r="E14" s="71">
        <f t="shared" si="0"/>
        <v>33.49722116189534</v>
      </c>
    </row>
    <row r="15" spans="1:5" ht="15">
      <c r="A15" s="54">
        <v>10</v>
      </c>
      <c r="B15" t="s">
        <v>99</v>
      </c>
      <c r="C15" s="207">
        <v>0.27695213948</v>
      </c>
      <c r="D15" s="207">
        <v>0.29075636415</v>
      </c>
      <c r="E15" s="71">
        <f t="shared" si="0"/>
        <v>4.984335811927124</v>
      </c>
    </row>
    <row r="16" spans="1:5" ht="15">
      <c r="A16" s="54">
        <v>11</v>
      </c>
      <c r="B16" t="s">
        <v>101</v>
      </c>
      <c r="C16" s="207">
        <v>0.21156813442</v>
      </c>
      <c r="D16" s="207">
        <v>0.25256063447</v>
      </c>
      <c r="E16" s="71">
        <f t="shared" si="0"/>
        <v>19.375554906875834</v>
      </c>
    </row>
    <row r="17" spans="1:5" ht="15">
      <c r="A17" s="54">
        <v>12</v>
      </c>
      <c r="B17" t="s">
        <v>103</v>
      </c>
      <c r="C17" s="207">
        <v>0.19895809909999998</v>
      </c>
      <c r="D17" s="207">
        <v>0.23545871441</v>
      </c>
      <c r="E17" s="71">
        <f t="shared" si="0"/>
        <v>18.345880602555482</v>
      </c>
    </row>
    <row r="18" spans="1:5" ht="15">
      <c r="A18" s="54">
        <v>13</v>
      </c>
      <c r="B18" t="s">
        <v>112</v>
      </c>
      <c r="C18" s="207">
        <v>0.16799974536999998</v>
      </c>
      <c r="D18" s="207">
        <v>0.23461507903</v>
      </c>
      <c r="E18" s="71">
        <f t="shared" si="0"/>
        <v>39.652044420238525</v>
      </c>
    </row>
    <row r="19" spans="1:5" ht="15">
      <c r="A19" s="54">
        <v>14</v>
      </c>
      <c r="B19" t="s">
        <v>102</v>
      </c>
      <c r="C19" s="207">
        <v>0.17755231317</v>
      </c>
      <c r="D19" s="207">
        <v>0.15930207574</v>
      </c>
      <c r="E19" s="71">
        <f t="shared" si="0"/>
        <v>-10.278794516479238</v>
      </c>
    </row>
    <row r="20" spans="1:5" ht="12.75">
      <c r="A20" s="54">
        <v>15</v>
      </c>
      <c r="B20" s="203" t="s">
        <v>28</v>
      </c>
      <c r="C20" s="70">
        <f>+C21-SUM(C6:C19)</f>
        <v>1.5683876752500048</v>
      </c>
      <c r="D20" s="70">
        <f>+D21-SUM(D6:D19)</f>
        <v>1.821575083349991</v>
      </c>
      <c r="E20" s="71">
        <f t="shared" si="0"/>
        <v>16.143164862579496</v>
      </c>
    </row>
    <row r="21" spans="1:5" s="75" customFormat="1" ht="12.75">
      <c r="A21" s="72"/>
      <c r="B21" s="204" t="s">
        <v>104</v>
      </c>
      <c r="C21" s="212">
        <v>31.04609290163</v>
      </c>
      <c r="D21" s="213">
        <v>65.05283402318</v>
      </c>
      <c r="E21" s="74">
        <f t="shared" si="0"/>
        <v>109.53629891304152</v>
      </c>
    </row>
    <row r="22" spans="1:5" ht="12.75">
      <c r="A22" s="76"/>
      <c r="B22" s="77"/>
      <c r="C22" s="77"/>
      <c r="D22" s="77"/>
      <c r="E22" s="77"/>
    </row>
    <row r="24" spans="1:5" ht="15.75">
      <c r="A24" s="226" t="s">
        <v>89</v>
      </c>
      <c r="B24" s="226"/>
      <c r="C24" s="226"/>
      <c r="D24" s="226"/>
      <c r="E24" s="226"/>
    </row>
    <row r="25" spans="1:5" ht="15.75">
      <c r="A25" s="227" t="s">
        <v>125</v>
      </c>
      <c r="B25" s="227"/>
      <c r="C25" s="227"/>
      <c r="D25" s="227"/>
      <c r="E25" s="227"/>
    </row>
    <row r="26" spans="1:4" ht="12.75">
      <c r="A26" s="57" t="s">
        <v>105</v>
      </c>
      <c r="B26" s="58"/>
      <c r="C26" s="58"/>
      <c r="D26" s="59" t="s">
        <v>49</v>
      </c>
    </row>
    <row r="27" spans="1:5" ht="38.25">
      <c r="A27" s="60" t="s">
        <v>0</v>
      </c>
      <c r="B27" s="61" t="s">
        <v>91</v>
      </c>
      <c r="C27" s="55" t="s">
        <v>126</v>
      </c>
      <c r="D27" s="55" t="s">
        <v>127</v>
      </c>
      <c r="E27" s="62" t="s">
        <v>57</v>
      </c>
    </row>
    <row r="28" spans="1:5" ht="12.75">
      <c r="A28" s="63"/>
      <c r="B28" s="208"/>
      <c r="C28" s="65" t="s">
        <v>70</v>
      </c>
      <c r="D28" s="65" t="s">
        <v>110</v>
      </c>
      <c r="E28" s="66" t="s">
        <v>58</v>
      </c>
    </row>
    <row r="29" spans="1:5" ht="15">
      <c r="A29" s="67">
        <v>1</v>
      </c>
      <c r="B29" s="209" t="s">
        <v>92</v>
      </c>
      <c r="C29" s="206">
        <v>193.624267081121</v>
      </c>
      <c r="D29" s="201">
        <v>287.270754821475</v>
      </c>
      <c r="E29" s="79">
        <f>+D29/C29*100-100</f>
        <v>48.36505731025946</v>
      </c>
    </row>
    <row r="30" spans="1:5" ht="15">
      <c r="A30" s="69">
        <v>2</v>
      </c>
      <c r="B30" s="162" t="s">
        <v>101</v>
      </c>
      <c r="C30" s="207">
        <v>43.3231767251269</v>
      </c>
      <c r="D30" s="201">
        <v>67.2404986019117</v>
      </c>
      <c r="E30" s="80">
        <f aca="true" t="shared" si="1" ref="E30:E44">+D30/C30*100-100</f>
        <v>55.206759256213644</v>
      </c>
    </row>
    <row r="31" spans="1:5" ht="15">
      <c r="A31" s="69">
        <v>3</v>
      </c>
      <c r="B31" s="162" t="s">
        <v>107</v>
      </c>
      <c r="C31" s="207">
        <v>3.01428872348886</v>
      </c>
      <c r="D31" s="201">
        <v>16.0719796179695</v>
      </c>
      <c r="E31" s="80">
        <f t="shared" si="1"/>
        <v>433.1931043210466</v>
      </c>
    </row>
    <row r="32" spans="1:5" ht="15">
      <c r="A32" s="69">
        <v>4</v>
      </c>
      <c r="B32" s="162" t="s">
        <v>106</v>
      </c>
      <c r="C32" s="207">
        <v>6.05345220118652</v>
      </c>
      <c r="D32" s="201">
        <v>14.5780171891645</v>
      </c>
      <c r="E32" s="80">
        <f t="shared" si="1"/>
        <v>140.8215461965175</v>
      </c>
    </row>
    <row r="33" spans="1:5" ht="15">
      <c r="A33" s="69">
        <v>5</v>
      </c>
      <c r="B33" s="162" t="s">
        <v>108</v>
      </c>
      <c r="C33" s="207">
        <v>2.32941047159236</v>
      </c>
      <c r="D33" s="201">
        <v>13.412604906525399</v>
      </c>
      <c r="E33" s="80">
        <f t="shared" si="1"/>
        <v>475.7939646144325</v>
      </c>
    </row>
    <row r="34" spans="1:5" ht="15">
      <c r="A34" s="69">
        <v>6</v>
      </c>
      <c r="B34" s="162" t="s">
        <v>96</v>
      </c>
      <c r="C34" s="207">
        <v>1.47204009287165</v>
      </c>
      <c r="D34" s="201">
        <v>7.7702509089459495</v>
      </c>
      <c r="E34" s="80">
        <f t="shared" si="1"/>
        <v>427.8559290995787</v>
      </c>
    </row>
    <row r="35" spans="1:5" ht="15">
      <c r="A35" s="69">
        <v>7</v>
      </c>
      <c r="B35" s="162" t="s">
        <v>113</v>
      </c>
      <c r="C35" s="207">
        <v>2.61230964590373</v>
      </c>
      <c r="D35" s="201">
        <v>5.32973495525756</v>
      </c>
      <c r="E35" s="80">
        <f t="shared" si="1"/>
        <v>104.02385925477589</v>
      </c>
    </row>
    <row r="36" spans="1:5" ht="15">
      <c r="A36" s="69">
        <v>8</v>
      </c>
      <c r="B36" s="162" t="s">
        <v>114</v>
      </c>
      <c r="C36" s="207">
        <v>0.152378977370811</v>
      </c>
      <c r="D36" s="201">
        <v>5.09803189020999</v>
      </c>
      <c r="E36" s="80">
        <f t="shared" si="1"/>
        <v>3245.6267906326984</v>
      </c>
    </row>
    <row r="37" spans="1:5" ht="15">
      <c r="A37" s="69">
        <v>9</v>
      </c>
      <c r="B37" s="162" t="s">
        <v>109</v>
      </c>
      <c r="C37" s="207">
        <v>1.71228424082562</v>
      </c>
      <c r="D37" s="201">
        <v>4.86427305804187</v>
      </c>
      <c r="E37" s="80">
        <f t="shared" si="1"/>
        <v>184.08093364781774</v>
      </c>
    </row>
    <row r="38" spans="1:5" ht="15">
      <c r="A38" s="69">
        <v>10</v>
      </c>
      <c r="B38" s="162" t="s">
        <v>102</v>
      </c>
      <c r="C38" s="207">
        <v>1.6598735214015599</v>
      </c>
      <c r="D38" s="201">
        <v>4.83469150487809</v>
      </c>
      <c r="E38" s="80">
        <f t="shared" si="1"/>
        <v>191.26866851853782</v>
      </c>
    </row>
    <row r="39" spans="1:5" ht="15">
      <c r="A39" s="69">
        <v>11</v>
      </c>
      <c r="B39" s="162" t="s">
        <v>128</v>
      </c>
      <c r="C39" s="207">
        <v>3.76434822682354</v>
      </c>
      <c r="D39" s="201">
        <v>4.269460605523831</v>
      </c>
      <c r="E39" s="80">
        <f t="shared" si="1"/>
        <v>13.418322330039018</v>
      </c>
    </row>
    <row r="40" spans="1:5" ht="15">
      <c r="A40" s="69">
        <v>12</v>
      </c>
      <c r="B40" s="162" t="s">
        <v>97</v>
      </c>
      <c r="C40" s="207">
        <v>0.326947615561464</v>
      </c>
      <c r="D40" s="201">
        <v>4.26323760103554</v>
      </c>
      <c r="E40" s="80">
        <f t="shared" si="1"/>
        <v>1203.9512747980507</v>
      </c>
    </row>
    <row r="41" spans="1:5" ht="15">
      <c r="A41" s="69">
        <v>13</v>
      </c>
      <c r="B41" s="162" t="s">
        <v>111</v>
      </c>
      <c r="C41" s="207">
        <v>0.885055271296844</v>
      </c>
      <c r="D41" s="201">
        <v>4.10650726711432</v>
      </c>
      <c r="E41" s="80">
        <f t="shared" si="1"/>
        <v>363.98314323321097</v>
      </c>
    </row>
    <row r="42" spans="1:5" ht="15">
      <c r="A42" s="69">
        <v>14</v>
      </c>
      <c r="B42" s="162" t="s">
        <v>99</v>
      </c>
      <c r="C42" s="207">
        <v>3.98308152542918</v>
      </c>
      <c r="D42" s="201">
        <v>3.4070869520219698</v>
      </c>
      <c r="E42" s="80">
        <f t="shared" si="1"/>
        <v>-14.461028972916807</v>
      </c>
    </row>
    <row r="43" spans="1:5" ht="12.75">
      <c r="A43" s="210">
        <v>15</v>
      </c>
      <c r="B43" s="211" t="s">
        <v>28</v>
      </c>
      <c r="C43" s="70">
        <f>+C44-SUM(C29:C42)</f>
        <v>27.356945941780054</v>
      </c>
      <c r="D43" s="205">
        <f>+D44-SUM(D29:D42)</f>
        <v>36.006089728034794</v>
      </c>
      <c r="E43" s="80">
        <f t="shared" si="1"/>
        <v>31.615896762239117</v>
      </c>
    </row>
    <row r="44" spans="1:5" ht="15">
      <c r="A44" s="72"/>
      <c r="B44" s="73" t="s">
        <v>104</v>
      </c>
      <c r="C44" s="214">
        <v>292.26986026178</v>
      </c>
      <c r="D44" s="215">
        <v>478.52321960811</v>
      </c>
      <c r="E44" s="216">
        <f t="shared" si="1"/>
        <v>63.72650234256338</v>
      </c>
    </row>
  </sheetData>
  <sheetProtection/>
  <mergeCells count="4">
    <mergeCell ref="A1:E1"/>
    <mergeCell ref="A2:E2"/>
    <mergeCell ref="A24:E24"/>
    <mergeCell ref="A25:E2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trade</cp:lastModifiedBy>
  <cp:lastPrinted>2021-08-31T08:05:45Z</cp:lastPrinted>
  <dcterms:created xsi:type="dcterms:W3CDTF">2018-09-14T04:23:27Z</dcterms:created>
  <dcterms:modified xsi:type="dcterms:W3CDTF">2021-10-31T10:00:16Z</dcterms:modified>
  <cp:category/>
  <cp:version/>
  <cp:contentType/>
  <cp:contentStatus/>
</cp:coreProperties>
</file>