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<sst xmlns="http://schemas.openxmlformats.org/spreadsheetml/2006/main" count="182" uniqueCount="132">
  <si>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</si>
  <si>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</si>
  <si>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</si>
  <si>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</si>
  <si>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</si>
  <si>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</si>
  <si>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</si>
  <si>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</si>
  <si>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</si>
  <si>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</si>
  <si>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</si>
  <si>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</si>
  <si>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</si>
  <si>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</si>
  <si>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</si>
  <si>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</si>
  <si>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</si>
  <si>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</si>
  <si>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</si>
  <si>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</si>
  <si>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</si>
  <si>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</si>
  <si>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</si>
  <si>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</si>
  <si>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</si>
  <si>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</si>
  <si>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</si>
  <si>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</si>
  <si>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</si>
  <si>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</si>
  <si>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</si>
  <si>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</si>
  <si>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</si>
  <si>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</si>
  <si>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</si>
  <si>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</si>
  <si>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</si>
  <si>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</si>
  <si>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</si>
  <si>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</si>
  <si>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</si>
  <si>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</si>
  <si>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</si>
  <si>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</si>
  <si>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</si>
  <si>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</si>
  <si>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</si>
  <si>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</si>
  <si>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</si>
  <si>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</si>
  <si>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</si>
  <si>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</si>
  <si>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</si>
  <si>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</si>
  <si>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</si>
  <si>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</si>
  <si>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</si>
  <si>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</si>
  <si>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</si>
  <si>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</si>
  <si>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</si>
  <si>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</si>
  <si>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</si>
  <si>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</si>
  <si>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</si>
  <si>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</si>
  <si>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</si>
  <si>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</si>
  <si>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</si>
  <si>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</si>
  <si>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</si>
  <si>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</si>
  <si>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</si>
  <si>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</si>
  <si>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</si>
  <si>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</si>
  <si>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</si>
  <si>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</si>
  <si>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</si>
  <si>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</si>
  <si>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</si>
  <si>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</si>
  <si>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</si>
  <si>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</si>
  <si>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</si>
  <si>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</si>
  <si>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</si>
  <si>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</si>
  <si>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</si>
  <si>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</si>
  <si>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</si>
  <si>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Woolen wovenwear</t>
  </si>
  <si>
    <t>(2022/23)</t>
  </si>
  <si>
    <t>% Change in Value</t>
  </si>
  <si>
    <t>(Annual)</t>
  </si>
  <si>
    <t>Argentina</t>
  </si>
  <si>
    <t>Australia</t>
  </si>
  <si>
    <t>Belgium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</si>
  <si>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</si>
  <si>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</si>
  <si>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</si>
  <si>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</si>
  <si>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</si>
  <si>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</si>
  <si>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</si>
  <si>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</si>
  <si>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</si>
  <si>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Jordan</t>
  </si>
  <si>
    <t>Malaysia</t>
  </si>
  <si>
    <t>Netherlands</t>
  </si>
  <si>
    <t>Oman</t>
  </si>
  <si>
    <t>Qatar</t>
  </si>
  <si>
    <t>Saudi Arabia</t>
  </si>
  <si>
    <t>Turkey</t>
  </si>
  <si>
    <t>Ukraine</t>
  </si>
  <si>
    <t>United Arab Emirates</t>
  </si>
  <si>
    <t>United Kingdom</t>
  </si>
  <si>
    <t>United States</t>
  </si>
  <si>
    <t>F.Y. 2077/78 (2020/21) Shrawan- Marga</t>
  </si>
  <si>
    <t>F.Y. 2078/79 (2021/22) Shrawan- Marga</t>
  </si>
  <si>
    <t>F.Y. 2079/80 (2022/23) Shrawan - Marga</t>
  </si>
  <si>
    <t>Percentage Change in First five Month of F.Y. 2078/79 compared to same period of the previous year</t>
  </si>
  <si>
    <t>Percentage Change in First five Month of F.Y. 2079/80 compared to same period of the previous year</t>
  </si>
  <si>
    <t>DURING THE FIRST FIVE MONTH OF THE F.Y. 2078/79 AND 2079/80</t>
  </si>
  <si>
    <t>(Shrawan-Marga)</t>
  </si>
  <si>
    <t xml:space="preserve"> (Sharwan-Marga) </t>
  </si>
  <si>
    <t>% Share Sharwan -Marga</t>
  </si>
  <si>
    <t>IN THE FIRST FIVE MONTH OF THE F.Y. 2078/79 AND 2079/80</t>
  </si>
  <si>
    <t>(First Five Month Provisional)</t>
  </si>
  <si>
    <t xml:space="preserve">    F.Y. 2078/79        (Shrwan- Marga)</t>
  </si>
  <si>
    <t xml:space="preserve">    F.Y. 2079/80        (Shrawan-Marga)</t>
  </si>
  <si>
    <t>Switzerland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</si>
</sst>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right" vertical="top"/>
    </xf>
    <xf numFmtId="0" fontId="24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3" fontId="22" fillId="0" borderId="11" xfId="42" applyFont="1" applyBorder="1" applyAlignment="1">
      <alignment/>
    </xf>
    <xf numFmtId="175" fontId="25" fillId="0" borderId="10" xfId="42" applyNumberFormat="1" applyFont="1" applyBorder="1" applyAlignment="1">
      <alignment vertical="top"/>
    </xf>
    <xf numFmtId="175" fontId="25" fillId="0" borderId="17" xfId="42" applyNumberFormat="1" applyFont="1" applyBorder="1" applyAlignment="1">
      <alignment vertical="top"/>
    </xf>
    <xf numFmtId="0" fontId="22" fillId="0" borderId="18" xfId="0" applyFont="1" applyBorder="1" applyAlignment="1">
      <alignment/>
    </xf>
    <xf numFmtId="43" fontId="26" fillId="0" borderId="19" xfId="0" applyNumberFormat="1" applyFont="1" applyBorder="1" applyAlignment="1">
      <alignment vertical="top"/>
    </xf>
    <xf numFmtId="0" fontId="27" fillId="0" borderId="0" xfId="0" applyFont="1" applyBorder="1" applyAlignment="1">
      <alignment/>
    </xf>
    <xf numFmtId="43" fontId="26" fillId="0" borderId="13" xfId="0" applyNumberFormat="1" applyFont="1" applyBorder="1" applyAlignment="1">
      <alignment vertical="top"/>
    </xf>
    <xf numFmtId="0" fontId="27" fillId="0" borderId="10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7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7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20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right"/>
    </xf>
    <xf numFmtId="0" fontId="24" fillId="0" borderId="17" xfId="0" applyFont="1" applyBorder="1" applyAlignment="1">
      <alignment horizontal="center" vertical="top"/>
    </xf>
    <xf numFmtId="0" fontId="28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>
      <alignment horizontal="center" vertical="top"/>
    </xf>
    <xf numFmtId="0" fontId="26" fillId="0" borderId="14" xfId="0" applyFont="1" applyBorder="1" applyAlignment="1">
      <alignment horizontal="centerContinuous" vertical="top"/>
    </xf>
    <xf numFmtId="172" fontId="26" fillId="0" borderId="14" xfId="42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/>
    </xf>
    <xf numFmtId="0" fontId="26" fillId="0" borderId="15" xfId="0" applyFont="1" applyBorder="1" applyAlignment="1">
      <alignment vertical="top"/>
    </xf>
    <xf numFmtId="172" fontId="26" fillId="0" borderId="15" xfId="42" applyNumberFormat="1" applyFont="1" applyBorder="1" applyAlignment="1">
      <alignment horizontal="center" vertical="top"/>
    </xf>
    <xf numFmtId="172" fontId="3" fillId="0" borderId="15" xfId="42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7" fillId="0" borderId="20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6" fillId="0" borderId="11" xfId="0" applyFont="1" applyBorder="1" applyAlignment="1">
      <alignment horizontal="right" vertical="center"/>
    </xf>
    <xf numFmtId="172" fontId="55" fillId="0" borderId="19" xfId="42" applyNumberFormat="1" applyFont="1" applyBorder="1" applyAlignment="1">
      <alignment/>
    </xf>
    <xf numFmtId="172" fontId="55" fillId="0" borderId="17" xfId="42" applyNumberFormat="1" applyFont="1" applyBorder="1" applyAlignment="1">
      <alignment/>
    </xf>
    <xf numFmtId="172" fontId="55" fillId="0" borderId="0" xfId="42" applyNumberFormat="1" applyFont="1" applyBorder="1" applyAlignment="1">
      <alignment/>
    </xf>
    <xf numFmtId="43" fontId="55" fillId="0" borderId="10" xfId="42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43" fontId="55" fillId="0" borderId="11" xfId="42" applyFont="1" applyBorder="1" applyAlignment="1">
      <alignment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172" fontId="26" fillId="0" borderId="16" xfId="42" applyNumberFormat="1" applyFont="1" applyBorder="1" applyAlignment="1">
      <alignment horizontal="right" vertical="top"/>
    </xf>
    <xf numFmtId="172" fontId="55" fillId="0" borderId="0" xfId="42" applyNumberFormat="1" applyFont="1" applyBorder="1" applyAlignment="1">
      <alignment vertical="top"/>
    </xf>
    <xf numFmtId="172" fontId="30" fillId="0" borderId="0" xfId="42" applyNumberFormat="1" applyFont="1" applyBorder="1" applyAlignment="1">
      <alignment horizontal="left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55" fillId="0" borderId="16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horizontal="right" vertical="top"/>
    </xf>
    <xf numFmtId="172" fontId="29" fillId="0" borderId="16" xfId="42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72" fontId="0" fillId="0" borderId="0" xfId="42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172" fontId="26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30" fillId="0" borderId="13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173" fontId="55" fillId="0" borderId="13" xfId="0" applyNumberFormat="1" applyFont="1" applyBorder="1" applyAlignment="1">
      <alignment/>
    </xf>
    <xf numFmtId="173" fontId="55" fillId="0" borderId="10" xfId="0" applyNumberFormat="1" applyFont="1" applyBorder="1" applyAlignment="1">
      <alignment/>
    </xf>
    <xf numFmtId="172" fontId="24" fillId="0" borderId="13" xfId="42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right" vertical="top" wrapText="1"/>
    </xf>
    <xf numFmtId="172" fontId="29" fillId="0" borderId="19" xfId="42" applyNumberFormat="1" applyFont="1" applyBorder="1" applyAlignment="1">
      <alignment vertical="center"/>
    </xf>
    <xf numFmtId="172" fontId="30" fillId="0" borderId="0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vertical="center"/>
    </xf>
    <xf numFmtId="172" fontId="30" fillId="0" borderId="0" xfId="42" applyNumberFormat="1" applyFont="1" applyFill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172" fontId="30" fillId="0" borderId="12" xfId="42" applyNumberFormat="1" applyFont="1" applyFill="1" applyBorder="1" applyAlignment="1">
      <alignment/>
    </xf>
    <xf numFmtId="0" fontId="55" fillId="0" borderId="18" xfId="0" applyFont="1" applyBorder="1" applyAlignment="1">
      <alignment horizontal="left"/>
    </xf>
    <xf numFmtId="0" fontId="31" fillId="0" borderId="21" xfId="0" applyFont="1" applyBorder="1" applyAlignment="1">
      <alignment horizontal="left" vertical="top"/>
    </xf>
    <xf numFmtId="0" fontId="3" fillId="0" borderId="17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72" fontId="26" fillId="0" borderId="10" xfId="42" applyNumberFormat="1" applyFont="1" applyBorder="1" applyAlignment="1">
      <alignment vertical="top"/>
    </xf>
    <xf numFmtId="173" fontId="55" fillId="0" borderId="13" xfId="42" applyNumberFormat="1" applyFont="1" applyBorder="1" applyAlignment="1">
      <alignment/>
    </xf>
    <xf numFmtId="173" fontId="55" fillId="0" borderId="10" xfId="42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 horizontal="right"/>
    </xf>
    <xf numFmtId="172" fontId="55" fillId="0" borderId="14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0" fontId="56" fillId="0" borderId="1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172" fontId="56" fillId="0" borderId="23" xfId="42" applyNumberFormat="1" applyFont="1" applyBorder="1" applyAlignment="1">
      <alignment vertical="top"/>
    </xf>
    <xf numFmtId="172" fontId="56" fillId="0" borderId="22" xfId="42" applyNumberFormat="1" applyFont="1" applyBorder="1" applyAlignment="1">
      <alignment/>
    </xf>
    <xf numFmtId="172" fontId="55" fillId="0" borderId="10" xfId="42" applyNumberFormat="1" applyFont="1" applyBorder="1" applyAlignment="1">
      <alignment/>
    </xf>
    <xf numFmtId="172" fontId="55" fillId="0" borderId="10" xfId="42" applyNumberFormat="1" applyFont="1" applyBorder="1" applyAlignment="1">
      <alignment vertical="top"/>
    </xf>
    <xf numFmtId="172" fontId="55" fillId="0" borderId="13" xfId="42" applyNumberFormat="1" applyFont="1" applyBorder="1" applyAlignment="1">
      <alignment vertical="top"/>
    </xf>
    <xf numFmtId="0" fontId="30" fillId="0" borderId="13" xfId="0" applyNumberFormat="1" applyFont="1" applyBorder="1" applyAlignment="1">
      <alignment vertical="top"/>
    </xf>
    <xf numFmtId="172" fontId="55" fillId="0" borderId="13" xfId="42" applyNumberFormat="1" applyFont="1" applyBorder="1" applyAlignment="1">
      <alignment/>
    </xf>
    <xf numFmtId="173" fontId="55" fillId="0" borderId="14" xfId="42" applyNumberFormat="1" applyFont="1" applyBorder="1" applyAlignment="1">
      <alignment vertical="top"/>
    </xf>
    <xf numFmtId="0" fontId="30" fillId="0" borderId="10" xfId="0" applyNumberFormat="1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173" fontId="55" fillId="0" borderId="16" xfId="42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30" fillId="0" borderId="11" xfId="0" applyNumberFormat="1" applyFont="1" applyBorder="1" applyAlignment="1">
      <alignment vertical="top"/>
    </xf>
    <xf numFmtId="172" fontId="55" fillId="0" borderId="11" xfId="42" applyNumberFormat="1" applyFont="1" applyBorder="1" applyAlignment="1">
      <alignment vertical="top"/>
    </xf>
    <xf numFmtId="172" fontId="56" fillId="0" borderId="21" xfId="42" applyNumberFormat="1" applyFont="1" applyBorder="1" applyAlignment="1">
      <alignment/>
    </xf>
    <xf numFmtId="173" fontId="55" fillId="0" borderId="15" xfId="42" applyNumberFormat="1" applyFont="1" applyBorder="1" applyAlignment="1">
      <alignment vertical="top"/>
    </xf>
    <xf numFmtId="173" fontId="55" fillId="0" borderId="14" xfId="42" applyNumberFormat="1" applyFont="1" applyBorder="1" applyAlignment="1">
      <alignment/>
    </xf>
    <xf numFmtId="173" fontId="55" fillId="0" borderId="16" xfId="42" applyNumberFormat="1" applyFont="1" applyBorder="1" applyAlignment="1">
      <alignment/>
    </xf>
    <xf numFmtId="173" fontId="56" fillId="0" borderId="22" xfId="42" applyNumberFormat="1" applyFont="1" applyBorder="1" applyAlignment="1">
      <alignment/>
    </xf>
    <xf numFmtId="175" fontId="55" fillId="0" borderId="13" xfId="42" applyNumberFormat="1" applyFont="1" applyBorder="1" applyAlignment="1">
      <alignment/>
    </xf>
    <xf numFmtId="175" fontId="55" fillId="0" borderId="10" xfId="42" applyNumberFormat="1" applyFont="1" applyBorder="1" applyAlignment="1">
      <alignment/>
    </xf>
    <xf numFmtId="175" fontId="55" fillId="0" borderId="11" xfId="42" applyNumberFormat="1" applyFont="1" applyBorder="1" applyAlignment="1">
      <alignment/>
    </xf>
    <xf numFmtId="175" fontId="56" fillId="0" borderId="21" xfId="42" applyNumberFormat="1" applyFont="1" applyBorder="1" applyAlignment="1">
      <alignment/>
    </xf>
    <xf numFmtId="0" fontId="31" fillId="0" borderId="23" xfId="0" applyFont="1" applyBorder="1" applyAlignment="1">
      <alignment horizontal="left" vertical="top"/>
    </xf>
    <xf numFmtId="173" fontId="56" fillId="0" borderId="21" xfId="42" applyNumberFormat="1" applyFont="1" applyBorder="1" applyAlignment="1">
      <alignment/>
    </xf>
    <xf numFmtId="172" fontId="26" fillId="0" borderId="0" xfId="42" applyNumberFormat="1" applyFont="1" applyBorder="1" applyAlignment="1">
      <alignment horizontal="right" vertical="top"/>
    </xf>
    <xf numFmtId="172" fontId="29" fillId="0" borderId="19" xfId="42" applyNumberFormat="1" applyFont="1" applyBorder="1" applyAlignment="1">
      <alignment horizontal="right" vertical="center"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2" fontId="55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28" fillId="0" borderId="13" xfId="42" applyFont="1" applyBorder="1" applyAlignment="1">
      <alignment/>
    </xf>
    <xf numFmtId="43" fontId="28" fillId="0" borderId="0" xfId="42" applyFont="1" applyAlignment="1">
      <alignment/>
    </xf>
    <xf numFmtId="43" fontId="51" fillId="0" borderId="0" xfId="42" applyFont="1" applyAlignment="1">
      <alignment/>
    </xf>
    <xf numFmtId="43" fontId="51" fillId="0" borderId="13" xfId="42" applyFont="1" applyBorder="1" applyAlignment="1">
      <alignment/>
    </xf>
    <xf numFmtId="20" fontId="22" fillId="0" borderId="19" xfId="0" applyNumberFormat="1" applyFont="1" applyBorder="1" applyAlignment="1" quotePrefix="1">
      <alignment horizontal="right"/>
    </xf>
    <xf numFmtId="174" fontId="22" fillId="0" borderId="14" xfId="0" applyNumberFormat="1" applyFont="1" applyBorder="1" applyAlignment="1">
      <alignment horizontal="left"/>
    </xf>
    <xf numFmtId="174" fontId="22" fillId="0" borderId="16" xfId="0" applyNumberFormat="1" applyFont="1" applyBorder="1" applyAlignment="1">
      <alignment horizontal="left"/>
    </xf>
    <xf numFmtId="43" fontId="23" fillId="0" borderId="11" xfId="42" applyFont="1" applyBorder="1" applyAlignment="1">
      <alignment vertical="top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174" fontId="22" fillId="0" borderId="15" xfId="0" applyNumberFormat="1" applyFont="1" applyBorder="1" applyAlignment="1">
      <alignment horizontal="left"/>
    </xf>
    <xf numFmtId="20" fontId="22" fillId="0" borderId="0" xfId="0" applyNumberFormat="1" applyFont="1" applyBorder="1" applyAlignment="1" quotePrefix="1">
      <alignment horizontal="right"/>
    </xf>
    <xf numFmtId="174" fontId="22" fillId="0" borderId="10" xfId="0" applyNumberFormat="1" applyFont="1" applyBorder="1" applyAlignment="1">
      <alignment vertical="top"/>
    </xf>
    <xf numFmtId="174" fontId="22" fillId="0" borderId="16" xfId="0" applyNumberFormat="1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172" fontId="29" fillId="0" borderId="12" xfId="42" applyNumberFormat="1" applyFont="1" applyBorder="1" applyAlignment="1">
      <alignment horizontal="right" vertical="center"/>
    </xf>
    <xf numFmtId="173" fontId="55" fillId="0" borderId="15" xfId="42" applyNumberFormat="1" applyFont="1" applyBorder="1" applyAlignment="1">
      <alignment/>
    </xf>
    <xf numFmtId="172" fontId="29" fillId="0" borderId="13" xfId="42" applyNumberFormat="1" applyFont="1" applyBorder="1" applyAlignment="1">
      <alignment vertical="top"/>
    </xf>
    <xf numFmtId="172" fontId="29" fillId="0" borderId="10" xfId="42" applyNumberFormat="1" applyFont="1" applyBorder="1" applyAlignment="1">
      <alignment vertical="top"/>
    </xf>
    <xf numFmtId="172" fontId="57" fillId="0" borderId="10" xfId="42" applyNumberFormat="1" applyFont="1" applyBorder="1" applyAlignment="1">
      <alignment vertical="top"/>
    </xf>
    <xf numFmtId="43" fontId="55" fillId="0" borderId="13" xfId="42" applyFont="1" applyBorder="1" applyAlignment="1">
      <alignment/>
    </xf>
    <xf numFmtId="43" fontId="56" fillId="0" borderId="21" xfId="42" applyFont="1" applyBorder="1" applyAlignment="1">
      <alignment/>
    </xf>
    <xf numFmtId="172" fontId="56" fillId="0" borderId="24" xfId="42" applyNumberFormat="1" applyFont="1" applyBorder="1" applyAlignment="1">
      <alignment/>
    </xf>
    <xf numFmtId="0" fontId="55" fillId="0" borderId="11" xfId="0" applyFont="1" applyBorder="1" applyAlignment="1">
      <alignment/>
    </xf>
    <xf numFmtId="172" fontId="55" fillId="0" borderId="13" xfId="42" applyNumberFormat="1" applyFont="1" applyBorder="1" applyAlignment="1">
      <alignment/>
    </xf>
    <xf numFmtId="172" fontId="26" fillId="0" borderId="18" xfId="42" applyNumberFormat="1" applyFont="1" applyBorder="1" applyAlignment="1">
      <alignment horizontal="right" vertical="top"/>
    </xf>
    <xf numFmtId="172" fontId="26" fillId="0" borderId="15" xfId="42" applyNumberFormat="1" applyFont="1" applyBorder="1" applyAlignment="1">
      <alignment horizontal="right" vertical="top"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vertical="top"/>
    </xf>
    <xf numFmtId="172" fontId="56" fillId="0" borderId="11" xfId="42" applyNumberFormat="1" applyFont="1" applyBorder="1" applyAlignment="1">
      <alignment/>
    </xf>
    <xf numFmtId="173" fontId="56" fillId="0" borderId="22" xfId="42" applyNumberFormat="1" applyFont="1" applyBorder="1" applyAlignment="1">
      <alignment vertical="top"/>
    </xf>
    <xf numFmtId="175" fontId="56" fillId="0" borderId="21" xfId="0" applyNumberFormat="1" applyFont="1" applyBorder="1" applyAlignment="1">
      <alignment vertical="top"/>
    </xf>
    <xf numFmtId="0" fontId="33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6" fillId="0" borderId="20" xfId="42" applyNumberFormat="1" applyFont="1" applyBorder="1" applyAlignment="1">
      <alignment horizontal="center" vertical="top"/>
    </xf>
    <xf numFmtId="172" fontId="26" fillId="0" borderId="19" xfId="42" applyNumberFormat="1" applyFont="1" applyBorder="1" applyAlignment="1">
      <alignment horizontal="center" vertical="top"/>
    </xf>
    <xf numFmtId="172" fontId="26" fillId="0" borderId="14" xfId="42" applyNumberFormat="1" applyFont="1" applyBorder="1" applyAlignment="1">
      <alignment horizontal="center" vertical="top"/>
    </xf>
    <xf numFmtId="172" fontId="26" fillId="0" borderId="17" xfId="42" applyNumberFormat="1" applyFont="1" applyBorder="1" applyAlignment="1">
      <alignment horizontal="center" vertical="top"/>
    </xf>
    <xf numFmtId="172" fontId="26" fillId="0" borderId="16" xfId="42" applyNumberFormat="1" applyFont="1" applyBorder="1" applyAlignment="1">
      <alignment horizontal="center" vertical="top"/>
    </xf>
    <xf numFmtId="172" fontId="26" fillId="0" borderId="0" xfId="42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172" fontId="24" fillId="0" borderId="0" xfId="42" applyNumberFormat="1" applyFont="1" applyBorder="1" applyAlignment="1">
      <alignment horizontal="center"/>
    </xf>
    <xf numFmtId="43" fontId="55" fillId="0" borderId="16" xfId="42" applyFont="1" applyBorder="1" applyAlignment="1">
      <alignment/>
    </xf>
    <xf numFmtId="172" fontId="29" fillId="0" borderId="20" xfId="42" applyNumberFormat="1" applyFont="1" applyBorder="1" applyAlignment="1">
      <alignment horizontal="right" vertical="center"/>
    </xf>
    <xf numFmtId="172" fontId="55" fillId="0" borderId="14" xfId="42" applyNumberFormat="1" applyFont="1" applyBorder="1" applyAlignment="1">
      <alignment/>
    </xf>
    <xf numFmtId="172" fontId="55" fillId="0" borderId="17" xfId="42" applyNumberFormat="1" applyFont="1" applyBorder="1" applyAlignment="1">
      <alignment vertical="top"/>
    </xf>
    <xf numFmtId="172" fontId="29" fillId="0" borderId="17" xfId="42" applyNumberFormat="1" applyFont="1" applyBorder="1" applyAlignment="1">
      <alignment horizontal="right" vertical="top"/>
    </xf>
    <xf numFmtId="172" fontId="57" fillId="0" borderId="16" xfId="42" applyNumberFormat="1" applyFont="1" applyBorder="1" applyAlignment="1">
      <alignment vertical="top"/>
    </xf>
    <xf numFmtId="172" fontId="55" fillId="0" borderId="17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172" fontId="32" fillId="0" borderId="18" xfId="42" applyNumberFormat="1" applyFont="1" applyBorder="1" applyAlignment="1">
      <alignment horizontal="right" vertical="center"/>
    </xf>
    <xf numFmtId="172" fontId="30" fillId="0" borderId="15" xfId="42" applyNumberFormat="1" applyFont="1" applyFill="1" applyBorder="1" applyAlignment="1">
      <alignment/>
    </xf>
    <xf numFmtId="172" fontId="56" fillId="0" borderId="24" xfId="42" applyNumberFormat="1" applyFont="1" applyBorder="1" applyAlignment="1">
      <alignment vertical="top"/>
    </xf>
    <xf numFmtId="172" fontId="55" fillId="0" borderId="12" xfId="42" applyNumberFormat="1" applyFont="1" applyBorder="1" applyAlignment="1">
      <alignment vertical="top"/>
    </xf>
    <xf numFmtId="172" fontId="30" fillId="0" borderId="13" xfId="42" applyNumberFormat="1" applyFont="1" applyBorder="1" applyAlignment="1">
      <alignment vertical="top"/>
    </xf>
    <xf numFmtId="172" fontId="30" fillId="0" borderId="10" xfId="42" applyNumberFormat="1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175" fontId="0" fillId="0" borderId="0" xfId="0" applyNumberFormat="1" applyFont="1" applyBorder="1" applyAlignment="1">
      <alignment vertical="top"/>
    </xf>
    <xf numFmtId="172" fontId="0" fillId="0" borderId="0" xfId="42" applyNumberFormat="1" applyFont="1" applyAlignment="1">
      <alignment/>
    </xf>
    <xf numFmtId="172" fontId="55" fillId="0" borderId="11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196" t="s">
        <v>45</v>
      </c>
      <c r="B1" s="196"/>
      <c r="C1" s="196"/>
      <c r="D1" s="196"/>
      <c r="E1" s="196"/>
      <c r="F1" s="196"/>
      <c r="G1" s="196"/>
    </row>
    <row r="2" spans="1:7" ht="15.75">
      <c r="A2" s="5"/>
      <c r="B2" s="5"/>
      <c r="C2" s="6"/>
      <c r="D2" s="5"/>
      <c r="E2" s="5"/>
      <c r="F2" s="7" t="s">
        <v>46</v>
      </c>
      <c r="G2" s="5"/>
    </row>
    <row r="3" spans="1:7" ht="15.75">
      <c r="A3" s="8"/>
      <c r="B3" s="9" t="s">
        <v>47</v>
      </c>
      <c r="C3" s="106" t="s">
        <v>48</v>
      </c>
      <c r="D3" s="10" t="s">
        <v>49</v>
      </c>
      <c r="E3" s="10" t="s">
        <v>50</v>
      </c>
      <c r="F3" s="197" t="s">
        <v>51</v>
      </c>
      <c r="G3" s="198"/>
    </row>
    <row r="4" spans="1:7" ht="15.75">
      <c r="A4" s="2"/>
      <c r="B4" s="11"/>
      <c r="C4" s="2"/>
      <c r="D4" s="11"/>
      <c r="E4" s="11"/>
      <c r="F4" s="3"/>
      <c r="G4" s="11"/>
    </row>
    <row r="5" spans="1:7" ht="15.75">
      <c r="A5" s="17" t="s">
        <v>118</v>
      </c>
      <c r="B5" s="163">
        <v>50.05560845114</v>
      </c>
      <c r="C5" s="163">
        <v>525.498142438709</v>
      </c>
      <c r="D5" s="25">
        <f>+B5+C5</f>
        <v>575.553750889849</v>
      </c>
      <c r="E5" s="27">
        <f>+C5-B5</f>
        <v>475.442533987569</v>
      </c>
      <c r="F5" s="167" t="s">
        <v>52</v>
      </c>
      <c r="G5" s="168">
        <f>C5/B5</f>
        <v>10.498286979203446</v>
      </c>
    </row>
    <row r="6" spans="1:7" ht="15.75">
      <c r="A6" s="18" t="s">
        <v>53</v>
      </c>
      <c r="B6" s="22">
        <f>+B5*100/D5</f>
        <v>8.696947656713261</v>
      </c>
      <c r="C6" s="22">
        <f>+C5*100/D5</f>
        <v>91.30305234328675</v>
      </c>
      <c r="D6" s="26"/>
      <c r="E6" s="28"/>
      <c r="F6" s="12"/>
      <c r="G6" s="169"/>
    </row>
    <row r="7" spans="1:7" ht="15.75">
      <c r="A7" s="2"/>
      <c r="B7" s="170"/>
      <c r="C7" s="21"/>
      <c r="D7" s="171"/>
      <c r="E7" s="172"/>
      <c r="F7" s="3"/>
      <c r="G7" s="173"/>
    </row>
    <row r="8" spans="1:7" ht="15.75">
      <c r="A8" s="17" t="s">
        <v>119</v>
      </c>
      <c r="B8" s="164">
        <v>102.92057200730001</v>
      </c>
      <c r="C8" s="163">
        <v>838.408242213634</v>
      </c>
      <c r="D8" s="25">
        <f>+B8+C8</f>
        <v>941.3288142209341</v>
      </c>
      <c r="E8" s="27">
        <f>+C8-B8</f>
        <v>735.487670206334</v>
      </c>
      <c r="F8" s="167" t="s">
        <v>52</v>
      </c>
      <c r="G8" s="168">
        <f>C8/B8</f>
        <v>8.146167727810209</v>
      </c>
    </row>
    <row r="9" spans="1:7" ht="15.75">
      <c r="A9" s="18" t="s">
        <v>53</v>
      </c>
      <c r="B9" s="23">
        <f>+B8*100/D8</f>
        <v>10.933541016959042</v>
      </c>
      <c r="C9" s="22">
        <f>+C8*100/D8</f>
        <v>89.06645898304096</v>
      </c>
      <c r="D9" s="12"/>
      <c r="E9" s="1"/>
      <c r="F9" s="12"/>
      <c r="G9" s="13"/>
    </row>
    <row r="10" spans="1:7" ht="15.75">
      <c r="A10" s="2"/>
      <c r="B10" s="24"/>
      <c r="C10" s="2"/>
      <c r="D10" s="3"/>
      <c r="E10" s="2"/>
      <c r="F10" s="3"/>
      <c r="G10" s="11"/>
    </row>
    <row r="11" spans="1:7" ht="15.75">
      <c r="A11" s="17" t="s">
        <v>120</v>
      </c>
      <c r="B11" s="165">
        <v>67.30450211381</v>
      </c>
      <c r="C11" s="166">
        <v>664.746450016019</v>
      </c>
      <c r="D11" s="25">
        <f>+B11+C11</f>
        <v>732.050952129829</v>
      </c>
      <c r="E11" s="27">
        <f>+C11-B11</f>
        <v>597.441947902209</v>
      </c>
      <c r="F11" s="174" t="s">
        <v>52</v>
      </c>
      <c r="G11" s="168">
        <f>C11/B11</f>
        <v>9.876701099310587</v>
      </c>
    </row>
    <row r="12" spans="1:7" ht="15.75">
      <c r="A12" s="18" t="s">
        <v>53</v>
      </c>
      <c r="B12" s="23">
        <f>+B11*100/D11</f>
        <v>9.193964152084535</v>
      </c>
      <c r="C12" s="22">
        <f>+C11*100/D11</f>
        <v>90.80603584791547</v>
      </c>
      <c r="D12" s="12"/>
      <c r="E12" s="1"/>
      <c r="F12" s="12"/>
      <c r="G12" s="13"/>
    </row>
    <row r="13" spans="1:7" ht="15.75">
      <c r="A13" s="2"/>
      <c r="B13" s="24"/>
      <c r="C13" s="2"/>
      <c r="D13" s="3"/>
      <c r="E13" s="2"/>
      <c r="F13" s="3"/>
      <c r="G13" s="11"/>
    </row>
    <row r="14" spans="1:7" ht="47.25">
      <c r="A14" s="19" t="s">
        <v>121</v>
      </c>
      <c r="B14" s="175">
        <f>+B8/B5*100-100</f>
        <v>105.6124681967701</v>
      </c>
      <c r="C14" s="175">
        <f>+C8/C5*100-100</f>
        <v>59.54542452286992</v>
      </c>
      <c r="D14" s="176">
        <f>D8/D5*100-100</f>
        <v>63.551851198184295</v>
      </c>
      <c r="E14" s="176">
        <f>E8/E5*100-100</f>
        <v>54.695387482005174</v>
      </c>
      <c r="F14" s="12"/>
      <c r="G14" s="13"/>
    </row>
    <row r="15" spans="1:7" ht="15.75">
      <c r="A15" s="20"/>
      <c r="B15" s="177"/>
      <c r="C15" s="178"/>
      <c r="D15" s="178"/>
      <c r="E15" s="178"/>
      <c r="F15" s="3"/>
      <c r="G15" s="11"/>
    </row>
    <row r="16" spans="1:7" ht="47.25">
      <c r="A16" s="19" t="s">
        <v>122</v>
      </c>
      <c r="B16" s="175">
        <f>+B11/B8*100-100</f>
        <v>-34.60539443073034</v>
      </c>
      <c r="C16" s="175">
        <f>+C11/C8*100-100</f>
        <v>-20.713273493006085</v>
      </c>
      <c r="D16" s="176">
        <f>D11/D8*100-100</f>
        <v>-22.232174233857734</v>
      </c>
      <c r="E16" s="176">
        <f>E11/E8*100-100</f>
        <v>-18.76927756863654</v>
      </c>
      <c r="F16" s="12"/>
      <c r="G16" s="13"/>
    </row>
    <row r="17" spans="1:7" ht="15.75">
      <c r="A17" s="2"/>
      <c r="B17" s="2"/>
      <c r="C17" s="11"/>
      <c r="D17" s="11"/>
      <c r="E17" s="11"/>
      <c r="F17" s="3"/>
      <c r="G17" s="11"/>
    </row>
    <row r="20" spans="2:7" ht="15.75">
      <c r="B20" s="30"/>
      <c r="C20" s="29"/>
      <c r="D20" s="14"/>
      <c r="E20" s="14"/>
      <c r="F20" s="14"/>
      <c r="G20" s="14"/>
    </row>
    <row r="21" spans="2:7" ht="15.75">
      <c r="B21" s="14"/>
      <c r="C21" s="14"/>
      <c r="D21" s="31"/>
      <c r="E21" s="31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B1">
      <selection activeCell="K8" sqref="K8"/>
    </sheetView>
  </sheetViews>
  <sheetFormatPr defaultColWidth="9.140625" defaultRowHeight="15"/>
  <cols>
    <col min="1" max="1" width="4.00390625" style="60" bestFit="1" customWidth="1"/>
    <col min="2" max="2" width="27.28125" style="60" customWidth="1"/>
    <col min="3" max="3" width="5.421875" style="60" customWidth="1"/>
    <col min="4" max="4" width="13.57421875" style="35" bestFit="1" customWidth="1"/>
    <col min="5" max="5" width="14.57421875" style="35" bestFit="1" customWidth="1"/>
    <col min="6" max="6" width="12.57421875" style="35" bestFit="1" customWidth="1"/>
    <col min="7" max="7" width="16.8515625" style="159" bestFit="1" customWidth="1"/>
    <col min="8" max="8" width="13.57421875" style="60" bestFit="1" customWidth="1"/>
    <col min="9" max="9" width="14.57421875" style="159" bestFit="1" customWidth="1"/>
    <col min="10" max="10" width="9.57421875" style="63" bestFit="1" customWidth="1"/>
    <col min="11" max="11" width="17.57421875" style="63" bestFit="1" customWidth="1"/>
    <col min="12" max="12" width="11.57421875" style="60" bestFit="1" customWidth="1"/>
    <col min="13" max="16384" width="9.140625" style="60" customWidth="1"/>
  </cols>
  <sheetData>
    <row r="1" spans="1:11" ht="18.75">
      <c r="A1" s="199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8.75">
      <c r="A2" s="199" t="s">
        <v>123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9" ht="15">
      <c r="A3" s="61"/>
      <c r="B3" s="61"/>
      <c r="C3" s="61"/>
      <c r="D3" s="200"/>
      <c r="E3" s="200"/>
      <c r="F3" s="62"/>
      <c r="I3" s="159" t="s">
        <v>84</v>
      </c>
    </row>
    <row r="4" spans="1:11" ht="15">
      <c r="A4" s="64"/>
      <c r="B4" s="65"/>
      <c r="C4" s="34"/>
      <c r="D4" s="202" t="s">
        <v>77</v>
      </c>
      <c r="E4" s="202"/>
      <c r="F4" s="201" t="s">
        <v>77</v>
      </c>
      <c r="G4" s="203"/>
      <c r="H4" s="202" t="s">
        <v>90</v>
      </c>
      <c r="I4" s="203"/>
      <c r="J4" s="119" t="s">
        <v>54</v>
      </c>
      <c r="K4" s="66" t="s">
        <v>64</v>
      </c>
    </row>
    <row r="5" spans="1:11" ht="15">
      <c r="A5" s="67"/>
      <c r="B5" s="68"/>
      <c r="C5" s="32"/>
      <c r="D5" s="206" t="s">
        <v>94</v>
      </c>
      <c r="E5" s="206"/>
      <c r="F5" s="204" t="s">
        <v>124</v>
      </c>
      <c r="G5" s="205"/>
      <c r="H5" s="204" t="s">
        <v>124</v>
      </c>
      <c r="I5" s="205"/>
      <c r="J5" s="118"/>
      <c r="K5" s="121" t="s">
        <v>124</v>
      </c>
    </row>
    <row r="6" spans="1:11" ht="15">
      <c r="A6" s="69" t="s">
        <v>0</v>
      </c>
      <c r="B6" s="70" t="s">
        <v>1</v>
      </c>
      <c r="C6" s="36" t="s">
        <v>2</v>
      </c>
      <c r="D6" s="156" t="s">
        <v>3</v>
      </c>
      <c r="E6" s="156" t="s">
        <v>4</v>
      </c>
      <c r="F6" s="189" t="s">
        <v>3</v>
      </c>
      <c r="G6" s="190" t="s">
        <v>4</v>
      </c>
      <c r="H6" s="156" t="s">
        <v>3</v>
      </c>
      <c r="I6" s="81" t="s">
        <v>4</v>
      </c>
      <c r="J6" s="120" t="s">
        <v>55</v>
      </c>
      <c r="K6" s="71" t="s">
        <v>85</v>
      </c>
    </row>
    <row r="7" spans="1:13" ht="15">
      <c r="A7" s="85">
        <v>1</v>
      </c>
      <c r="B7" s="110" t="s">
        <v>62</v>
      </c>
      <c r="C7" s="223"/>
      <c r="D7" s="72"/>
      <c r="E7" s="72">
        <v>41064728.75551</v>
      </c>
      <c r="F7" s="212"/>
      <c r="G7" s="213">
        <v>27427295.604059998</v>
      </c>
      <c r="H7" s="157"/>
      <c r="I7" s="126">
        <v>10873302.56229</v>
      </c>
      <c r="J7" s="147">
        <f>I7/G7*100-100</f>
        <v>-60.35590705238744</v>
      </c>
      <c r="K7" s="150">
        <f aca="true" t="shared" si="0" ref="K7:K39">I7/I$39*100</f>
        <v>16.155386669235817</v>
      </c>
      <c r="L7" s="96">
        <f>I7+I8+I32</f>
        <v>18084580.52493</v>
      </c>
      <c r="M7" s="227">
        <f>K7+K8+K32</f>
        <v>26.86979318909378</v>
      </c>
    </row>
    <row r="8" spans="1:11" ht="15">
      <c r="A8" s="86">
        <v>2</v>
      </c>
      <c r="B8" s="112" t="s">
        <v>63</v>
      </c>
      <c r="C8" s="224"/>
      <c r="D8" s="74"/>
      <c r="E8" s="74">
        <v>48120430.98744</v>
      </c>
      <c r="F8" s="214"/>
      <c r="G8" s="127">
        <v>30558038.58884</v>
      </c>
      <c r="H8" s="82"/>
      <c r="I8" s="127">
        <v>6988136.84229</v>
      </c>
      <c r="J8" s="148">
        <f aca="true" t="shared" si="1" ref="J8:J38">I8/G8*100-100</f>
        <v>-77.1315923239847</v>
      </c>
      <c r="K8" s="151">
        <f t="shared" si="0"/>
        <v>10.382866855583092</v>
      </c>
    </row>
    <row r="9" spans="1:11" ht="15">
      <c r="A9" s="86">
        <v>3</v>
      </c>
      <c r="B9" s="111" t="s">
        <v>5</v>
      </c>
      <c r="C9" s="224"/>
      <c r="D9" s="74"/>
      <c r="E9" s="74">
        <v>12844620.571909998</v>
      </c>
      <c r="F9" s="215"/>
      <c r="G9" s="90">
        <v>4812619.241670001</v>
      </c>
      <c r="H9" s="89"/>
      <c r="I9" s="90">
        <v>4870526.47942</v>
      </c>
      <c r="J9" s="148">
        <f t="shared" si="1"/>
        <v>1.203237464717958</v>
      </c>
      <c r="K9" s="151">
        <f t="shared" si="0"/>
        <v>7.236553761565724</v>
      </c>
    </row>
    <row r="10" spans="1:11" ht="15">
      <c r="A10" s="86">
        <v>4</v>
      </c>
      <c r="B10" s="111" t="s">
        <v>6</v>
      </c>
      <c r="C10" s="224" t="s">
        <v>7</v>
      </c>
      <c r="D10" s="74">
        <v>494867.094011415</v>
      </c>
      <c r="E10" s="74">
        <v>9567729.95093</v>
      </c>
      <c r="F10" s="73">
        <v>181922.615849871</v>
      </c>
      <c r="G10" s="127">
        <v>3735190.96325</v>
      </c>
      <c r="H10" s="74">
        <v>197399.321789749</v>
      </c>
      <c r="I10" s="127">
        <v>4783138.44116</v>
      </c>
      <c r="J10" s="148">
        <f t="shared" si="1"/>
        <v>28.056061610252414</v>
      </c>
      <c r="K10" s="151">
        <f t="shared" si="0"/>
        <v>7.106713950683193</v>
      </c>
    </row>
    <row r="11" spans="1:11" ht="15">
      <c r="A11" s="86">
        <v>5</v>
      </c>
      <c r="B11" s="111" t="s">
        <v>9</v>
      </c>
      <c r="C11" s="224"/>
      <c r="D11" s="74"/>
      <c r="E11" s="74">
        <v>3876757.47457</v>
      </c>
      <c r="F11" s="215"/>
      <c r="G11" s="90">
        <v>632710.29931</v>
      </c>
      <c r="H11" s="89"/>
      <c r="I11" s="90">
        <v>3762790.8040399994</v>
      </c>
      <c r="J11" s="148">
        <f t="shared" si="1"/>
        <v>494.70990248514954</v>
      </c>
      <c r="K11" s="151">
        <f t="shared" si="0"/>
        <v>5.590697034913395</v>
      </c>
    </row>
    <row r="12" spans="1:11" ht="15">
      <c r="A12" s="86">
        <v>6</v>
      </c>
      <c r="B12" s="111" t="s">
        <v>8</v>
      </c>
      <c r="C12" s="224"/>
      <c r="D12" s="74">
        <v>19412913.265048504</v>
      </c>
      <c r="E12" s="74">
        <v>6490229.108059998</v>
      </c>
      <c r="F12" s="215">
        <v>4386278.510040283</v>
      </c>
      <c r="G12" s="216">
        <v>2761609.22854</v>
      </c>
      <c r="H12" s="89">
        <v>5294387.1000061035</v>
      </c>
      <c r="I12" s="90">
        <v>3379485.4502200005</v>
      </c>
      <c r="J12" s="148">
        <f t="shared" si="1"/>
        <v>22.37377451141623</v>
      </c>
      <c r="K12" s="151">
        <f t="shared" si="0"/>
        <v>5.021187801828452</v>
      </c>
    </row>
    <row r="13" spans="1:11" ht="15">
      <c r="A13" s="86">
        <v>7</v>
      </c>
      <c r="B13" s="111" t="s">
        <v>60</v>
      </c>
      <c r="C13" s="224"/>
      <c r="D13" s="74"/>
      <c r="E13" s="74">
        <v>7970817.75307</v>
      </c>
      <c r="F13" s="215"/>
      <c r="G13" s="90">
        <v>3587759.5969000002</v>
      </c>
      <c r="H13" s="89"/>
      <c r="I13" s="90">
        <v>3326310.48031</v>
      </c>
      <c r="J13" s="148">
        <f t="shared" si="1"/>
        <v>-7.28725293678832</v>
      </c>
      <c r="K13" s="151">
        <f t="shared" si="0"/>
        <v>4.942181244703814</v>
      </c>
    </row>
    <row r="14" spans="1:11" ht="15">
      <c r="A14" s="86">
        <v>8</v>
      </c>
      <c r="B14" s="111" t="s">
        <v>10</v>
      </c>
      <c r="C14" s="224" t="s">
        <v>11</v>
      </c>
      <c r="D14" s="74">
        <v>5367442.79980469</v>
      </c>
      <c r="E14" s="74">
        <v>4813464.5585</v>
      </c>
      <c r="F14" s="73">
        <v>2319410</v>
      </c>
      <c r="G14" s="127">
        <v>2011501.1125</v>
      </c>
      <c r="H14" s="74">
        <v>3402381.59960938</v>
      </c>
      <c r="I14" s="127">
        <v>2728264.93075</v>
      </c>
      <c r="J14" s="148">
        <f t="shared" si="1"/>
        <v>35.63327973302327</v>
      </c>
      <c r="K14" s="151">
        <f t="shared" si="0"/>
        <v>4.053614312660067</v>
      </c>
    </row>
    <row r="15" spans="1:11" ht="15">
      <c r="A15" s="86">
        <v>9</v>
      </c>
      <c r="B15" s="111" t="s">
        <v>86</v>
      </c>
      <c r="C15" s="224"/>
      <c r="D15" s="74"/>
      <c r="E15" s="74">
        <v>4942451.5454</v>
      </c>
      <c r="F15" s="215"/>
      <c r="G15" s="90">
        <v>2308484.4487</v>
      </c>
      <c r="H15" s="89"/>
      <c r="I15" s="90">
        <v>2319397.81323</v>
      </c>
      <c r="J15" s="148">
        <f t="shared" si="1"/>
        <v>0.47275018621613185</v>
      </c>
      <c r="K15" s="151">
        <f t="shared" si="0"/>
        <v>3.446125801967845</v>
      </c>
    </row>
    <row r="16" spans="1:11" ht="15">
      <c r="A16" s="86">
        <v>10</v>
      </c>
      <c r="B16" s="113" t="s">
        <v>12</v>
      </c>
      <c r="C16" s="224"/>
      <c r="D16" s="74"/>
      <c r="E16" s="74">
        <v>6078702.064560001</v>
      </c>
      <c r="F16" s="215"/>
      <c r="G16" s="90">
        <v>1966603.98169</v>
      </c>
      <c r="H16" s="89"/>
      <c r="I16" s="90">
        <v>2267409.9760100003</v>
      </c>
      <c r="J16" s="148">
        <f t="shared" si="1"/>
        <v>15.295707581223496</v>
      </c>
      <c r="K16" s="151">
        <f t="shared" si="0"/>
        <v>3.3688830684400197</v>
      </c>
    </row>
    <row r="17" spans="1:11" ht="15">
      <c r="A17" s="86">
        <v>11</v>
      </c>
      <c r="B17" s="111" t="s">
        <v>13</v>
      </c>
      <c r="C17" s="224" t="s">
        <v>11</v>
      </c>
      <c r="D17" s="74">
        <v>12494252.053472713</v>
      </c>
      <c r="E17" s="74">
        <v>3434350.43934</v>
      </c>
      <c r="F17" s="215">
        <v>5316112.678799807</v>
      </c>
      <c r="G17" s="88">
        <v>1542986.01442</v>
      </c>
      <c r="H17" s="89">
        <v>10065530.450075587</v>
      </c>
      <c r="I17" s="88">
        <v>2232152.48149</v>
      </c>
      <c r="J17" s="148">
        <f t="shared" si="1"/>
        <v>44.66446621222644</v>
      </c>
      <c r="K17" s="151">
        <f t="shared" si="0"/>
        <v>3.3164980222504195</v>
      </c>
    </row>
    <row r="18" spans="1:11" ht="15">
      <c r="A18" s="86">
        <v>12</v>
      </c>
      <c r="B18" s="111" t="s">
        <v>14</v>
      </c>
      <c r="C18" s="224"/>
      <c r="D18" s="74"/>
      <c r="E18" s="74">
        <v>2758236.47932</v>
      </c>
      <c r="F18" s="215"/>
      <c r="G18" s="127">
        <v>1365277.62275</v>
      </c>
      <c r="H18" s="89"/>
      <c r="I18" s="127">
        <v>1468960.03455</v>
      </c>
      <c r="J18" s="148">
        <f t="shared" si="1"/>
        <v>7.5942365180759595</v>
      </c>
      <c r="K18" s="151">
        <f t="shared" si="0"/>
        <v>2.1825583555555172</v>
      </c>
    </row>
    <row r="19" spans="1:11" ht="15">
      <c r="A19" s="86">
        <v>13</v>
      </c>
      <c r="B19" s="83" t="s">
        <v>88</v>
      </c>
      <c r="C19" s="224"/>
      <c r="D19" s="74"/>
      <c r="E19" s="74">
        <v>2911939</v>
      </c>
      <c r="F19" s="214"/>
      <c r="G19" s="88">
        <v>1011270.72808</v>
      </c>
      <c r="H19" s="82"/>
      <c r="I19" s="127">
        <v>1101047.76432</v>
      </c>
      <c r="J19" s="148">
        <f t="shared" si="1"/>
        <v>8.877646088941077</v>
      </c>
      <c r="K19" s="151">
        <f t="shared" si="0"/>
        <v>1.6359199306729282</v>
      </c>
    </row>
    <row r="20" spans="1:11" ht="15">
      <c r="A20" s="86">
        <v>14</v>
      </c>
      <c r="B20" s="111" t="s">
        <v>87</v>
      </c>
      <c r="C20" s="224"/>
      <c r="D20" s="74"/>
      <c r="E20" s="74">
        <v>3274954.95232</v>
      </c>
      <c r="F20" s="215"/>
      <c r="G20" s="90">
        <v>1362298.21069</v>
      </c>
      <c r="H20" s="89"/>
      <c r="I20" s="90">
        <v>983058.0567699999</v>
      </c>
      <c r="J20" s="148">
        <f t="shared" si="1"/>
        <v>-27.83826264646683</v>
      </c>
      <c r="K20" s="151">
        <f t="shared" si="0"/>
        <v>1.4606126275292501</v>
      </c>
    </row>
    <row r="21" spans="1:11" ht="15">
      <c r="A21" s="86">
        <v>15</v>
      </c>
      <c r="B21" s="111" t="s">
        <v>20</v>
      </c>
      <c r="C21" s="224"/>
      <c r="D21" s="74"/>
      <c r="E21" s="74">
        <v>1834129.6977900001</v>
      </c>
      <c r="F21" s="215"/>
      <c r="G21" s="90">
        <v>832031.61845</v>
      </c>
      <c r="H21" s="89"/>
      <c r="I21" s="90">
        <v>843602.65701</v>
      </c>
      <c r="J21" s="148">
        <f t="shared" si="1"/>
        <v>1.390696976342781</v>
      </c>
      <c r="K21" s="151">
        <f t="shared" si="0"/>
        <v>1.2534119271597788</v>
      </c>
    </row>
    <row r="22" spans="1:11" ht="15">
      <c r="A22" s="86">
        <v>16</v>
      </c>
      <c r="B22" s="111" t="s">
        <v>17</v>
      </c>
      <c r="C22" s="224"/>
      <c r="D22" s="74"/>
      <c r="E22" s="74">
        <v>1701746.2025600001</v>
      </c>
      <c r="F22" s="214"/>
      <c r="G22" s="88">
        <v>591788.17337</v>
      </c>
      <c r="H22" s="82"/>
      <c r="I22" s="88">
        <v>606943.98878</v>
      </c>
      <c r="J22" s="148">
        <f t="shared" si="1"/>
        <v>2.561020326528933</v>
      </c>
      <c r="K22" s="151">
        <f t="shared" si="0"/>
        <v>0.9017880969592122</v>
      </c>
    </row>
    <row r="23" spans="1:11" ht="15">
      <c r="A23" s="86">
        <v>17</v>
      </c>
      <c r="B23" s="113" t="s">
        <v>66</v>
      </c>
      <c r="C23" s="224" t="s">
        <v>11</v>
      </c>
      <c r="D23" s="74">
        <v>9754496</v>
      </c>
      <c r="E23" s="74">
        <v>1853664.173</v>
      </c>
      <c r="F23" s="73">
        <v>2779560</v>
      </c>
      <c r="G23" s="127">
        <v>502237.486</v>
      </c>
      <c r="H23" s="74">
        <v>3201466</v>
      </c>
      <c r="I23" s="127">
        <v>585482.704</v>
      </c>
      <c r="J23" s="148">
        <f t="shared" si="1"/>
        <v>16.57487151407095</v>
      </c>
      <c r="K23" s="151">
        <f t="shared" si="0"/>
        <v>0.8699012482255131</v>
      </c>
    </row>
    <row r="24" spans="1:11" ht="15">
      <c r="A24" s="86">
        <v>18</v>
      </c>
      <c r="B24" s="111" t="s">
        <v>22</v>
      </c>
      <c r="C24" s="224"/>
      <c r="D24" s="74"/>
      <c r="E24" s="74">
        <v>1816885.80094</v>
      </c>
      <c r="F24" s="215"/>
      <c r="G24" s="88">
        <v>536479.53696</v>
      </c>
      <c r="H24" s="89"/>
      <c r="I24" s="88">
        <v>555393.4759600001</v>
      </c>
      <c r="J24" s="148">
        <f t="shared" si="1"/>
        <v>3.5255657852631686</v>
      </c>
      <c r="K24" s="151">
        <f t="shared" si="0"/>
        <v>0.8251951333372105</v>
      </c>
    </row>
    <row r="25" spans="1:11" ht="15">
      <c r="A25" s="86">
        <v>19</v>
      </c>
      <c r="B25" s="111" t="s">
        <v>15</v>
      </c>
      <c r="C25" s="224"/>
      <c r="D25" s="74"/>
      <c r="E25" s="74">
        <v>1131949.10212</v>
      </c>
      <c r="F25" s="214"/>
      <c r="G25" s="88">
        <v>524535.31652</v>
      </c>
      <c r="H25" s="82"/>
      <c r="I25" s="88">
        <v>516795.46833</v>
      </c>
      <c r="J25" s="148">
        <f t="shared" si="1"/>
        <v>-1.475562835568354</v>
      </c>
      <c r="K25" s="151">
        <f t="shared" si="0"/>
        <v>0.7678468038529035</v>
      </c>
    </row>
    <row r="26" spans="1:11" ht="15">
      <c r="A26" s="86">
        <v>20</v>
      </c>
      <c r="B26" s="111" t="s">
        <v>21</v>
      </c>
      <c r="C26" s="224" t="s">
        <v>11</v>
      </c>
      <c r="D26" s="74">
        <v>11958893.200195312</v>
      </c>
      <c r="E26" s="74">
        <v>641456.46328</v>
      </c>
      <c r="F26" s="215">
        <v>4443550</v>
      </c>
      <c r="G26" s="88">
        <v>175329.21999999997</v>
      </c>
      <c r="H26" s="89">
        <v>11716246.339942932</v>
      </c>
      <c r="I26" s="88">
        <v>434929.59606</v>
      </c>
      <c r="J26" s="148">
        <f t="shared" si="1"/>
        <v>148.06452458979743</v>
      </c>
      <c r="K26" s="151">
        <f t="shared" si="0"/>
        <v>0.6462117427516906</v>
      </c>
    </row>
    <row r="27" spans="1:11" ht="15">
      <c r="A27" s="86">
        <v>21</v>
      </c>
      <c r="B27" s="111" t="s">
        <v>91</v>
      </c>
      <c r="C27" s="224"/>
      <c r="D27" s="74">
        <v>1054622.099999428</v>
      </c>
      <c r="E27" s="74">
        <v>808851.9450300001</v>
      </c>
      <c r="F27" s="214">
        <v>813923.099999428</v>
      </c>
      <c r="G27" s="88">
        <v>543457.1747499999</v>
      </c>
      <c r="H27" s="89">
        <v>541632.5699996948</v>
      </c>
      <c r="I27" s="90">
        <v>423429.69725</v>
      </c>
      <c r="J27" s="148">
        <f t="shared" si="1"/>
        <v>-22.08591275940273</v>
      </c>
      <c r="K27" s="151">
        <f t="shared" si="0"/>
        <v>0.6291253689597056</v>
      </c>
    </row>
    <row r="28" spans="1:11" ht="15">
      <c r="A28" s="86">
        <v>22</v>
      </c>
      <c r="B28" s="111" t="s">
        <v>16</v>
      </c>
      <c r="C28" s="224"/>
      <c r="D28" s="74"/>
      <c r="E28" s="74">
        <v>489154.67944</v>
      </c>
      <c r="F28" s="214"/>
      <c r="G28" s="88">
        <v>91364.1445</v>
      </c>
      <c r="H28" s="82"/>
      <c r="I28" s="88">
        <v>330280.12129</v>
      </c>
      <c r="J28" s="148">
        <f t="shared" si="1"/>
        <v>261.4986197238458</v>
      </c>
      <c r="K28" s="151">
        <f t="shared" si="0"/>
        <v>0.4907251534696827</v>
      </c>
    </row>
    <row r="29" spans="1:11" ht="15">
      <c r="A29" s="86">
        <v>23</v>
      </c>
      <c r="B29" s="113" t="s">
        <v>68</v>
      </c>
      <c r="C29" s="224" t="s">
        <v>11</v>
      </c>
      <c r="D29" s="74">
        <v>51361.799995482</v>
      </c>
      <c r="E29" s="74">
        <v>764657.8625200001</v>
      </c>
      <c r="F29" s="215">
        <v>23858.0999985337</v>
      </c>
      <c r="G29" s="90">
        <v>330525.81419999996</v>
      </c>
      <c r="H29" s="89"/>
      <c r="I29" s="90">
        <v>320919.28599</v>
      </c>
      <c r="J29" s="148">
        <f t="shared" si="1"/>
        <v>-2.9064381047669343</v>
      </c>
      <c r="K29" s="151">
        <f t="shared" si="0"/>
        <v>0.47681696752965286</v>
      </c>
    </row>
    <row r="30" spans="1:11" ht="15">
      <c r="A30" s="86">
        <v>24</v>
      </c>
      <c r="B30" s="111" t="s">
        <v>61</v>
      </c>
      <c r="C30" s="224"/>
      <c r="D30" s="74"/>
      <c r="E30" s="74">
        <v>648036.0957</v>
      </c>
      <c r="F30" s="215"/>
      <c r="G30" s="88">
        <v>228670.81538999997</v>
      </c>
      <c r="H30" s="89"/>
      <c r="I30" s="88">
        <v>294164.90414</v>
      </c>
      <c r="J30" s="148">
        <f t="shared" si="1"/>
        <v>28.64121013357098</v>
      </c>
      <c r="K30" s="151">
        <f t="shared" si="0"/>
        <v>0.43706571611298084</v>
      </c>
    </row>
    <row r="31" spans="1:11" ht="15">
      <c r="A31" s="86">
        <v>25</v>
      </c>
      <c r="B31" s="111" t="s">
        <v>67</v>
      </c>
      <c r="C31" s="224"/>
      <c r="D31" s="74"/>
      <c r="E31" s="74">
        <v>844651.84147</v>
      </c>
      <c r="F31" s="215"/>
      <c r="G31" s="127">
        <v>383587.32969</v>
      </c>
      <c r="H31" s="89"/>
      <c r="I31" s="127">
        <v>231035.86157</v>
      </c>
      <c r="J31" s="148">
        <f t="shared" si="1"/>
        <v>-39.769683801413876</v>
      </c>
      <c r="K31" s="151">
        <f t="shared" si="0"/>
        <v>0.34326955005078996</v>
      </c>
    </row>
    <row r="32" spans="1:11" ht="15">
      <c r="A32" s="86">
        <v>26</v>
      </c>
      <c r="B32" s="74" t="s">
        <v>75</v>
      </c>
      <c r="C32" s="224"/>
      <c r="D32" s="74"/>
      <c r="E32" s="74">
        <v>4514501.77707</v>
      </c>
      <c r="F32" s="215"/>
      <c r="G32" s="127">
        <v>2285169.17231</v>
      </c>
      <c r="H32" s="89"/>
      <c r="I32" s="127">
        <v>223141.12035</v>
      </c>
      <c r="J32" s="148">
        <f t="shared" si="1"/>
        <v>-90.23524721697369</v>
      </c>
      <c r="K32" s="151">
        <f t="shared" si="0"/>
        <v>0.3315396642748723</v>
      </c>
    </row>
    <row r="33" spans="1:11" ht="15">
      <c r="A33" s="86">
        <v>27</v>
      </c>
      <c r="B33" s="111" t="s">
        <v>19</v>
      </c>
      <c r="C33" s="224" t="s">
        <v>11</v>
      </c>
      <c r="D33" s="74">
        <v>4715830.298828125</v>
      </c>
      <c r="E33" s="74">
        <v>508704.91605999996</v>
      </c>
      <c r="F33" s="215">
        <v>1551370.900390625</v>
      </c>
      <c r="G33" s="88">
        <v>229523.62914999996</v>
      </c>
      <c r="H33" s="89">
        <v>1357883.599609375</v>
      </c>
      <c r="I33" s="88">
        <v>165386.35942000002</v>
      </c>
      <c r="J33" s="148">
        <f t="shared" si="1"/>
        <v>-27.943645701107528</v>
      </c>
      <c r="K33" s="151">
        <f t="shared" si="0"/>
        <v>0.24572852368826142</v>
      </c>
    </row>
    <row r="34" spans="1:11" ht="15">
      <c r="A34" s="86">
        <v>28</v>
      </c>
      <c r="B34" s="111" t="s">
        <v>18</v>
      </c>
      <c r="C34" s="224" t="s">
        <v>11</v>
      </c>
      <c r="D34" s="74">
        <v>3750742</v>
      </c>
      <c r="E34" s="74">
        <v>566344.93946</v>
      </c>
      <c r="F34" s="217">
        <v>1586500</v>
      </c>
      <c r="G34" s="218">
        <v>233863.90475</v>
      </c>
      <c r="H34" s="74">
        <v>1028635</v>
      </c>
      <c r="I34" s="127">
        <v>150501.71721</v>
      </c>
      <c r="J34" s="148">
        <f t="shared" si="1"/>
        <v>-35.64559807941032</v>
      </c>
      <c r="K34" s="151">
        <f t="shared" si="0"/>
        <v>0.223613149913071</v>
      </c>
    </row>
    <row r="35" spans="1:11" ht="15">
      <c r="A35" s="86">
        <v>29</v>
      </c>
      <c r="B35" s="111" t="s">
        <v>23</v>
      </c>
      <c r="C35" s="224"/>
      <c r="D35" s="74"/>
      <c r="E35" s="74">
        <v>570553.31302</v>
      </c>
      <c r="F35" s="215"/>
      <c r="G35" s="218">
        <v>253429.16491</v>
      </c>
      <c r="H35" s="89"/>
      <c r="I35" s="161">
        <v>143794.19666</v>
      </c>
      <c r="J35" s="148">
        <f t="shared" si="1"/>
        <v>-43.26059642304174</v>
      </c>
      <c r="K35" s="151">
        <f t="shared" si="0"/>
        <v>0.2136472184533036</v>
      </c>
    </row>
    <row r="36" spans="1:11" ht="15">
      <c r="A36" s="86">
        <v>30</v>
      </c>
      <c r="B36" s="74" t="s">
        <v>65</v>
      </c>
      <c r="C36" s="224"/>
      <c r="D36" s="74"/>
      <c r="E36" s="74">
        <v>532785.92956</v>
      </c>
      <c r="F36" s="215"/>
      <c r="G36" s="218">
        <v>334102.54725</v>
      </c>
      <c r="H36" s="89"/>
      <c r="I36" s="127">
        <v>98693.83713</v>
      </c>
      <c r="J36" s="148">
        <f t="shared" si="1"/>
        <v>-70.46001656008028</v>
      </c>
      <c r="K36" s="151">
        <f t="shared" si="0"/>
        <v>0.1466377939518987</v>
      </c>
    </row>
    <row r="37" spans="1:11" ht="15">
      <c r="A37" s="86">
        <v>31</v>
      </c>
      <c r="B37" s="111" t="s">
        <v>24</v>
      </c>
      <c r="C37" s="224"/>
      <c r="D37" s="74"/>
      <c r="E37" s="74">
        <v>369064.51521</v>
      </c>
      <c r="F37" s="215"/>
      <c r="G37" s="218">
        <v>159005.32895</v>
      </c>
      <c r="H37" s="89"/>
      <c r="I37" s="127">
        <v>84973.28024</v>
      </c>
      <c r="J37" s="148">
        <f t="shared" si="1"/>
        <v>-46.559476464640845</v>
      </c>
      <c r="K37" s="151">
        <f t="shared" si="0"/>
        <v>0.12625200034362127</v>
      </c>
    </row>
    <row r="38" spans="1:11" ht="15">
      <c r="A38" s="86">
        <v>32</v>
      </c>
      <c r="B38" s="84" t="s">
        <v>25</v>
      </c>
      <c r="C38" s="225"/>
      <c r="D38" s="222"/>
      <c r="E38" s="115">
        <f>E39-SUM(E7:E37)</f>
        <v>22284409.10484001</v>
      </c>
      <c r="F38" s="219"/>
      <c r="G38" s="220">
        <f>G39-SUM(G8:G37)</f>
        <v>37029121.59280999</v>
      </c>
      <c r="H38" s="179"/>
      <c r="I38" s="115">
        <f>I39-SUM(I7:I37)</f>
        <v>10211051.725569986</v>
      </c>
      <c r="J38" s="180">
        <f t="shared" si="1"/>
        <v>-72.42426693818012</v>
      </c>
      <c r="K38" s="152">
        <f t="shared" si="0"/>
        <v>15.171424503376294</v>
      </c>
    </row>
    <row r="39" spans="1:11" s="87" customFormat="1" ht="15">
      <c r="A39" s="128"/>
      <c r="B39" s="129" t="s">
        <v>26</v>
      </c>
      <c r="C39" s="226"/>
      <c r="D39" s="130"/>
      <c r="E39" s="130">
        <v>200030962</v>
      </c>
      <c r="F39" s="221"/>
      <c r="G39" s="131">
        <v>102920572.0073</v>
      </c>
      <c r="H39" s="130"/>
      <c r="I39" s="131">
        <v>67304502.11381</v>
      </c>
      <c r="J39" s="149">
        <f>I39/G39*100-100</f>
        <v>-34.60539443073034</v>
      </c>
      <c r="K39" s="153">
        <f t="shared" si="0"/>
        <v>100</v>
      </c>
    </row>
    <row r="41" ht="15">
      <c r="E41" s="78"/>
    </row>
    <row r="42" spans="6:9" ht="15">
      <c r="F42" s="79"/>
      <c r="G42" s="63"/>
      <c r="H42" s="63"/>
      <c r="I42" s="63"/>
    </row>
    <row r="43" spans="6:10" ht="15">
      <c r="F43" s="60"/>
      <c r="J43" s="76"/>
    </row>
    <row r="46" spans="6:9" ht="15">
      <c r="F46" s="78"/>
      <c r="G46" s="160" t="s">
        <v>89</v>
      </c>
      <c r="H46" s="80"/>
      <c r="I46" s="160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F32:I32 G16:I16 H34:H35 H21:H23 H19 H31 H28:H29 H17 H7 F34:G34 F24:H24 F17:G18 F12:G12 F38 F30:G30 F21:G22 F7:F8 F27:F29 F15:F23 F31:F36 F14:I15 F11:F12">
    <cfRule type="cellIs" priority="110" dxfId="70" operator="greaterThanOrEqual">
      <formula>0</formula>
    </cfRule>
  </conditionalFormatting>
  <conditionalFormatting sqref="F7 F15:I15">
    <cfRule type="expression" priority="109" dxfId="71">
      <formula>$A9="Total"</formula>
    </cfRule>
  </conditionalFormatting>
  <conditionalFormatting sqref="F17:G18 F22:G22">
    <cfRule type="expression" priority="108" dxfId="71">
      <formula>$A15="Total"</formula>
    </cfRule>
  </conditionalFormatting>
  <conditionalFormatting sqref="F38">
    <cfRule type="expression" priority="107" dxfId="71">
      <formula>$A39="Total"</formula>
    </cfRule>
  </conditionalFormatting>
  <conditionalFormatting sqref="F32:I32">
    <cfRule type="expression" priority="106" dxfId="71">
      <formula>$A31="Total"</formula>
    </cfRule>
  </conditionalFormatting>
  <conditionalFormatting sqref="F24:H24">
    <cfRule type="expression" priority="105" dxfId="71">
      <formula>$A23="Total"</formula>
    </cfRule>
  </conditionalFormatting>
  <conditionalFormatting sqref="G24:H24">
    <cfRule type="expression" priority="104" dxfId="71">
      <formula>$A23="Total"</formula>
    </cfRule>
  </conditionalFormatting>
  <conditionalFormatting sqref="F24:H24">
    <cfRule type="expression" priority="103" dxfId="71">
      <formula>$A23="Total"</formula>
    </cfRule>
  </conditionalFormatting>
  <conditionalFormatting sqref="F7">
    <cfRule type="expression" priority="102" dxfId="71">
      <formula>$A9="Total"</formula>
    </cfRule>
  </conditionalFormatting>
  <conditionalFormatting sqref="G32:I32">
    <cfRule type="expression" priority="101" dxfId="71">
      <formula>$A31="Total"</formula>
    </cfRule>
  </conditionalFormatting>
  <conditionalFormatting sqref="F35 F16:I16 F32">
    <cfRule type="expression" priority="100" dxfId="71">
      <formula>$A19="Total"</formula>
    </cfRule>
  </conditionalFormatting>
  <conditionalFormatting sqref="F14:I14 F29">
    <cfRule type="expression" priority="99" dxfId="71">
      <formula>$A18="Total"</formula>
    </cfRule>
  </conditionalFormatting>
  <conditionalFormatting sqref="F19 F28 F31">
    <cfRule type="expression" priority="98" dxfId="71">
      <formula>$A20="Total"</formula>
    </cfRule>
  </conditionalFormatting>
  <conditionalFormatting sqref="F21:F22">
    <cfRule type="expression" priority="97" dxfId="71">
      <formula>$A21="Total"</formula>
    </cfRule>
  </conditionalFormatting>
  <conditionalFormatting sqref="F23">
    <cfRule type="expression" priority="96" dxfId="71">
      <formula>$A28="Total"</formula>
    </cfRule>
  </conditionalFormatting>
  <conditionalFormatting sqref="F34">
    <cfRule type="expression" priority="95" dxfId="71">
      <formula>$A26="Total"</formula>
    </cfRule>
  </conditionalFormatting>
  <conditionalFormatting sqref="H7 H15:I15">
    <cfRule type="expression" priority="94" dxfId="71">
      <formula>$A9="Total"</formula>
    </cfRule>
  </conditionalFormatting>
  <conditionalFormatting sqref="H17">
    <cfRule type="expression" priority="93" dxfId="71">
      <formula>$A15="Total"</formula>
    </cfRule>
  </conditionalFormatting>
  <conditionalFormatting sqref="H38">
    <cfRule type="expression" priority="92" dxfId="71">
      <formula>$A39="Total"</formula>
    </cfRule>
  </conditionalFormatting>
  <conditionalFormatting sqref="H32:I32">
    <cfRule type="expression" priority="91" dxfId="71">
      <formula>$A31="Total"</formula>
    </cfRule>
  </conditionalFormatting>
  <conditionalFormatting sqref="H24">
    <cfRule type="expression" priority="90" dxfId="71">
      <formula>$A23="Total"</formula>
    </cfRule>
  </conditionalFormatting>
  <conditionalFormatting sqref="H24">
    <cfRule type="expression" priority="88" dxfId="71">
      <formula>$A23="Total"</formula>
    </cfRule>
  </conditionalFormatting>
  <conditionalFormatting sqref="H7">
    <cfRule type="expression" priority="87" dxfId="71">
      <formula>$A9="Total"</formula>
    </cfRule>
  </conditionalFormatting>
  <conditionalFormatting sqref="I32">
    <cfRule type="expression" priority="86" dxfId="71">
      <formula>$A31="Total"</formula>
    </cfRule>
  </conditionalFormatting>
  <conditionalFormatting sqref="H16:I16 H35">
    <cfRule type="expression" priority="85" dxfId="71">
      <formula>$A19="Total"</formula>
    </cfRule>
  </conditionalFormatting>
  <conditionalFormatting sqref="H14:I14 H29">
    <cfRule type="expression" priority="84" dxfId="71">
      <formula>$A18="Total"</formula>
    </cfRule>
  </conditionalFormatting>
  <conditionalFormatting sqref="H19 H28 H31">
    <cfRule type="expression" priority="83" dxfId="71">
      <formula>$A20="Total"</formula>
    </cfRule>
  </conditionalFormatting>
  <conditionalFormatting sqref="H21:H22">
    <cfRule type="expression" priority="82" dxfId="71">
      <formula>$A21="Total"</formula>
    </cfRule>
  </conditionalFormatting>
  <conditionalFormatting sqref="H23">
    <cfRule type="expression" priority="81" dxfId="71">
      <formula>$A28="Total"</formula>
    </cfRule>
  </conditionalFormatting>
  <conditionalFormatting sqref="H34">
    <cfRule type="expression" priority="80" dxfId="71">
      <formula>$A26="Total"</formula>
    </cfRule>
  </conditionalFormatting>
  <conditionalFormatting sqref="F12:G12 F24 F28">
    <cfRule type="expression" priority="69" dxfId="71">
      <formula>$A13="Total"</formula>
    </cfRule>
  </conditionalFormatting>
  <conditionalFormatting sqref="F8 F19 F31">
    <cfRule type="expression" priority="68" dxfId="71">
      <formula>$A7="Total"</formula>
    </cfRule>
  </conditionalFormatting>
  <conditionalFormatting sqref="F14:G14">
    <cfRule type="expression" priority="67" dxfId="71">
      <formula>$A14="Total"</formula>
    </cfRule>
  </conditionalFormatting>
  <conditionalFormatting sqref="G22">
    <cfRule type="expression" priority="66" dxfId="71">
      <formula>$A20="Total"</formula>
    </cfRule>
  </conditionalFormatting>
  <conditionalFormatting sqref="F34:G34">
    <cfRule type="expression" priority="65" dxfId="71">
      <formula>$A28="Total"</formula>
    </cfRule>
  </conditionalFormatting>
  <conditionalFormatting sqref="G34">
    <cfRule type="expression" priority="64" dxfId="71">
      <formula>$A28="Total"</formula>
    </cfRule>
  </conditionalFormatting>
  <conditionalFormatting sqref="G22">
    <cfRule type="expression" priority="63" dxfId="71">
      <formula>$A20="Total"</formula>
    </cfRule>
  </conditionalFormatting>
  <conditionalFormatting sqref="G22">
    <cfRule type="expression" priority="62" dxfId="71">
      <formula>$A20="Total"</formula>
    </cfRule>
  </conditionalFormatting>
  <conditionalFormatting sqref="F22:G22">
    <cfRule type="expression" priority="61" dxfId="71">
      <formula>$A20="Total"</formula>
    </cfRule>
  </conditionalFormatting>
  <conditionalFormatting sqref="F8">
    <cfRule type="expression" priority="60" dxfId="71">
      <formula>$A7="Total"</formula>
    </cfRule>
  </conditionalFormatting>
  <conditionalFormatting sqref="G34">
    <cfRule type="expression" priority="59" dxfId="71">
      <formula>$A28="Total"</formula>
    </cfRule>
  </conditionalFormatting>
  <conditionalFormatting sqref="F27">
    <cfRule type="expression" priority="58" dxfId="71">
      <formula>$A12="Total"</formula>
    </cfRule>
  </conditionalFormatting>
  <conditionalFormatting sqref="F33">
    <cfRule type="expression" priority="57" dxfId="71">
      <formula>$A23="Total"</formula>
    </cfRule>
  </conditionalFormatting>
  <conditionalFormatting sqref="F36">
    <cfRule type="expression" priority="56" dxfId="71">
      <formula>$A26="Total"</formula>
    </cfRule>
  </conditionalFormatting>
  <conditionalFormatting sqref="F16 F18">
    <cfRule type="expression" priority="35" dxfId="71">
      <formula>$A17="Total"</formula>
    </cfRule>
  </conditionalFormatting>
  <conditionalFormatting sqref="F8 F19 F21:G21">
    <cfRule type="expression" priority="34" dxfId="71">
      <formula>$A7="Total"</formula>
    </cfRule>
  </conditionalFormatting>
  <conditionalFormatting sqref="F14:G15">
    <cfRule type="expression" priority="33" dxfId="71">
      <formula>$A14="Total"</formula>
    </cfRule>
  </conditionalFormatting>
  <conditionalFormatting sqref="F31">
    <cfRule type="expression" priority="32" dxfId="71">
      <formula>$A30="Total"</formula>
    </cfRule>
  </conditionalFormatting>
  <conditionalFormatting sqref="G21">
    <cfRule type="expression" priority="31" dxfId="71">
      <formula>$A20="Total"</formula>
    </cfRule>
  </conditionalFormatting>
  <conditionalFormatting sqref="G21">
    <cfRule type="expression" priority="30" dxfId="71">
      <formula>$A20="Total"</formula>
    </cfRule>
  </conditionalFormatting>
  <conditionalFormatting sqref="G21">
    <cfRule type="expression" priority="29" dxfId="71">
      <formula>$A20="Total"</formula>
    </cfRule>
  </conditionalFormatting>
  <conditionalFormatting sqref="F21:G21">
    <cfRule type="expression" priority="28" dxfId="71">
      <formula>$A20="Total"</formula>
    </cfRule>
  </conditionalFormatting>
  <conditionalFormatting sqref="F8">
    <cfRule type="expression" priority="27" dxfId="71">
      <formula>$A7="Total"</formula>
    </cfRule>
  </conditionalFormatting>
  <conditionalFormatting sqref="F35">
    <cfRule type="expression" priority="26" dxfId="71">
      <formula>$A26="Total"</formula>
    </cfRule>
  </conditionalFormatting>
  <conditionalFormatting sqref="F11">
    <cfRule type="expression" priority="25" dxfId="71">
      <formula>$A9="Total"</formula>
    </cfRule>
  </conditionalFormatting>
  <conditionalFormatting sqref="F23">
    <cfRule type="expression" priority="24" dxfId="71">
      <formula>$A29="Total"</formula>
    </cfRule>
  </conditionalFormatting>
  <conditionalFormatting sqref="F29">
    <cfRule type="expression" priority="23" dxfId="71">
      <formula>$A13="Total"</formula>
    </cfRule>
  </conditionalFormatting>
  <conditionalFormatting sqref="F28">
    <cfRule type="expression" priority="22" dxfId="71">
      <formula>$A35="Total"</formula>
    </cfRule>
  </conditionalFormatting>
  <conditionalFormatting sqref="F38">
    <cfRule type="expression" priority="13" dxfId="71">
      <formula>$A36="Total"</formula>
    </cfRule>
  </conditionalFormatting>
  <conditionalFormatting sqref="F8 F14 F20 F21:G21">
    <cfRule type="expression" priority="12" dxfId="71">
      <formula>$A7="Total"</formula>
    </cfRule>
  </conditionalFormatting>
  <conditionalFormatting sqref="F12 F15:G15 F17:F18">
    <cfRule type="expression" priority="11" dxfId="71">
      <formula>$A12="Total"</formula>
    </cfRule>
  </conditionalFormatting>
  <conditionalFormatting sqref="F35">
    <cfRule type="expression" priority="10" dxfId="71">
      <formula>$A29="Total"</formula>
    </cfRule>
  </conditionalFormatting>
  <conditionalFormatting sqref="F31">
    <cfRule type="expression" priority="9" dxfId="71">
      <formula>$A28="Total"</formula>
    </cfRule>
  </conditionalFormatting>
  <conditionalFormatting sqref="G21">
    <cfRule type="expression" priority="8" dxfId="71">
      <formula>$A20="Total"</formula>
    </cfRule>
  </conditionalFormatting>
  <conditionalFormatting sqref="G21">
    <cfRule type="expression" priority="7" dxfId="71">
      <formula>$A20="Total"</formula>
    </cfRule>
  </conditionalFormatting>
  <conditionalFormatting sqref="G21">
    <cfRule type="expression" priority="6" dxfId="71">
      <formula>$A20="Total"</formula>
    </cfRule>
  </conditionalFormatting>
  <conditionalFormatting sqref="F21:G21">
    <cfRule type="expression" priority="5" dxfId="71">
      <formula>$A20="Total"</formula>
    </cfRule>
  </conditionalFormatting>
  <conditionalFormatting sqref="F8">
    <cfRule type="expression" priority="4" dxfId="71">
      <formula>$A7="Total"</formula>
    </cfRule>
  </conditionalFormatting>
  <conditionalFormatting sqref="F32">
    <cfRule type="expression" priority="3" dxfId="71">
      <formula>$A26="Total"</formula>
    </cfRule>
  </conditionalFormatting>
  <conditionalFormatting sqref="F30:G30">
    <cfRule type="expression" priority="2" dxfId="71">
      <formula>$A14="Total"</formula>
    </cfRule>
  </conditionalFormatting>
  <conditionalFormatting sqref="F34">
    <cfRule type="expression" priority="1" dxfId="71">
      <formula>$A30="Total"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B38" sqref="B38"/>
    </sheetView>
  </sheetViews>
  <sheetFormatPr defaultColWidth="9.140625" defaultRowHeight="15"/>
  <cols>
    <col min="1" max="1" width="4.00390625" style="92" bestFit="1" customWidth="1"/>
    <col min="2" max="2" width="41.28125" style="60" customWidth="1"/>
    <col min="3" max="3" width="16.8515625" style="76" bestFit="1" customWidth="1"/>
    <col min="4" max="4" width="16.00390625" style="91" customWidth="1"/>
    <col min="5" max="5" width="15.421875" style="60" bestFit="1" customWidth="1"/>
    <col min="6" max="6" width="14.57421875" style="60" customWidth="1"/>
    <col min="7" max="7" width="12.57421875" style="60" customWidth="1"/>
    <col min="8" max="16384" width="9.140625" style="60" customWidth="1"/>
  </cols>
  <sheetData>
    <row r="1" spans="1:7" s="87" customFormat="1" ht="15">
      <c r="A1" s="207" t="s">
        <v>59</v>
      </c>
      <c r="B1" s="207"/>
      <c r="C1" s="207"/>
      <c r="D1" s="207"/>
      <c r="E1" s="207"/>
      <c r="F1" s="207"/>
      <c r="G1" s="207"/>
    </row>
    <row r="2" spans="1:7" s="87" customFormat="1" ht="15" customHeight="1">
      <c r="A2" s="208" t="s">
        <v>127</v>
      </c>
      <c r="B2" s="208"/>
      <c r="C2" s="208"/>
      <c r="D2" s="208"/>
      <c r="E2" s="208"/>
      <c r="F2" s="208"/>
      <c r="G2" s="208"/>
    </row>
    <row r="3" spans="1:5" ht="15">
      <c r="A3" s="94"/>
      <c r="B3" s="94"/>
      <c r="C3" s="95" t="s">
        <v>57</v>
      </c>
      <c r="D3" s="96"/>
      <c r="E3" s="96" t="s">
        <v>58</v>
      </c>
    </row>
    <row r="4" spans="1:3" ht="15">
      <c r="A4" s="94"/>
      <c r="B4" s="94"/>
      <c r="C4" s="94"/>
    </row>
    <row r="5" spans="1:7" ht="45">
      <c r="A5" s="52" t="s">
        <v>0</v>
      </c>
      <c r="B5" s="53" t="s">
        <v>1</v>
      </c>
      <c r="C5" s="54" t="s">
        <v>77</v>
      </c>
      <c r="D5" s="54" t="s">
        <v>77</v>
      </c>
      <c r="E5" s="54" t="s">
        <v>90</v>
      </c>
      <c r="F5" s="109" t="s">
        <v>93</v>
      </c>
      <c r="G5" s="55" t="s">
        <v>126</v>
      </c>
    </row>
    <row r="6" spans="1:7" ht="15">
      <c r="A6" s="56"/>
      <c r="B6" s="57"/>
      <c r="C6" s="58" t="s">
        <v>94</v>
      </c>
      <c r="D6" s="59" t="s">
        <v>125</v>
      </c>
      <c r="E6" s="59" t="s">
        <v>125</v>
      </c>
      <c r="F6" s="107"/>
      <c r="G6" s="108" t="s">
        <v>90</v>
      </c>
    </row>
    <row r="7" spans="1:7" ht="15">
      <c r="A7" s="99">
        <v>1</v>
      </c>
      <c r="B7" s="135" t="s">
        <v>27</v>
      </c>
      <c r="C7" s="136">
        <v>334107560.9974317</v>
      </c>
      <c r="D7" s="181">
        <v>106102316.66204314</v>
      </c>
      <c r="E7" s="134">
        <v>121086550.96321961</v>
      </c>
      <c r="F7" s="137">
        <f>+E7/D7*100-100</f>
        <v>14.122438390204266</v>
      </c>
      <c r="G7" s="137">
        <f>+E7*100/$E$34</f>
        <v>18.215449057351368</v>
      </c>
    </row>
    <row r="8" spans="1:7" ht="15">
      <c r="A8" s="100">
        <v>2</v>
      </c>
      <c r="B8" s="138" t="s">
        <v>28</v>
      </c>
      <c r="C8" s="139">
        <v>185404945.6497236</v>
      </c>
      <c r="D8" s="133">
        <v>80299382.68880172</v>
      </c>
      <c r="E8" s="133">
        <v>63902229.430824704</v>
      </c>
      <c r="F8" s="140">
        <f aca="true" t="shared" si="0" ref="F8:F34">+E8/D8*100-100</f>
        <v>-20.420024051148417</v>
      </c>
      <c r="G8" s="140">
        <f aca="true" t="shared" si="1" ref="G8:G34">+E8*100/$E$34</f>
        <v>9.613023044994794</v>
      </c>
    </row>
    <row r="9" spans="1:7" ht="15">
      <c r="A9" s="100">
        <v>3</v>
      </c>
      <c r="B9" s="138" t="s">
        <v>29</v>
      </c>
      <c r="C9" s="132">
        <v>144350972.825204</v>
      </c>
      <c r="D9" s="132">
        <v>63229168.0712778</v>
      </c>
      <c r="E9" s="132">
        <v>41152022.0702317</v>
      </c>
      <c r="F9" s="140">
        <f t="shared" si="0"/>
        <v>-34.91607856702889</v>
      </c>
      <c r="G9" s="140">
        <f t="shared" si="1"/>
        <v>6.190634349268059</v>
      </c>
    </row>
    <row r="10" spans="1:7" ht="15">
      <c r="A10" s="100">
        <v>4</v>
      </c>
      <c r="B10" s="138" t="s">
        <v>34</v>
      </c>
      <c r="C10" s="139">
        <v>42703813.25680469</v>
      </c>
      <c r="D10" s="132">
        <v>19661421.36425</v>
      </c>
      <c r="E10" s="133">
        <v>26444524.585918</v>
      </c>
      <c r="F10" s="140">
        <f t="shared" si="0"/>
        <v>34.49955675128143</v>
      </c>
      <c r="G10" s="140">
        <f t="shared" si="1"/>
        <v>3.9781370152906788</v>
      </c>
    </row>
    <row r="11" spans="1:7" ht="15">
      <c r="A11" s="100">
        <v>5</v>
      </c>
      <c r="B11" s="138" t="s">
        <v>31</v>
      </c>
      <c r="C11" s="139">
        <v>68908011.16406658</v>
      </c>
      <c r="D11" s="133">
        <v>29158963.936931763</v>
      </c>
      <c r="E11" s="133">
        <v>26389025.267116025</v>
      </c>
      <c r="F11" s="140">
        <f t="shared" si="0"/>
        <v>-9.499441323796233</v>
      </c>
      <c r="G11" s="140">
        <f t="shared" si="1"/>
        <v>3.969788069794146</v>
      </c>
    </row>
    <row r="12" spans="1:7" ht="15">
      <c r="A12" s="100">
        <v>6</v>
      </c>
      <c r="B12" s="138" t="s">
        <v>30</v>
      </c>
      <c r="C12" s="132">
        <v>99429549.9459873</v>
      </c>
      <c r="D12" s="132">
        <v>53458287.7800119</v>
      </c>
      <c r="E12" s="132">
        <v>23343081.6339926</v>
      </c>
      <c r="F12" s="140">
        <f t="shared" si="0"/>
        <v>-56.334026764844126</v>
      </c>
      <c r="G12" s="140">
        <f t="shared" si="1"/>
        <v>3.5115767272514327</v>
      </c>
    </row>
    <row r="13" spans="1:7" ht="15">
      <c r="A13" s="100">
        <v>7</v>
      </c>
      <c r="B13" s="86" t="s">
        <v>70</v>
      </c>
      <c r="C13" s="132">
        <v>56183655.1715195</v>
      </c>
      <c r="D13" s="132">
        <v>33665458.711707</v>
      </c>
      <c r="E13" s="132">
        <v>20680231.744</v>
      </c>
      <c r="F13" s="140">
        <f t="shared" si="0"/>
        <v>-38.57136502700156</v>
      </c>
      <c r="G13" s="140">
        <f t="shared" si="1"/>
        <v>3.1109954394644226</v>
      </c>
    </row>
    <row r="14" spans="1:7" ht="15">
      <c r="A14" s="100">
        <v>8</v>
      </c>
      <c r="B14" s="86" t="s">
        <v>32</v>
      </c>
      <c r="C14" s="132">
        <v>74283706.5338819</v>
      </c>
      <c r="D14" s="132">
        <v>33942758.0823377</v>
      </c>
      <c r="E14" s="132">
        <v>20311706.7663212</v>
      </c>
      <c r="F14" s="140">
        <f t="shared" si="0"/>
        <v>-40.15893841905998</v>
      </c>
      <c r="G14" s="140">
        <f t="shared" si="1"/>
        <v>3.055557012125711</v>
      </c>
    </row>
    <row r="15" spans="1:7" ht="15">
      <c r="A15" s="100">
        <v>9</v>
      </c>
      <c r="B15" s="138" t="s">
        <v>35</v>
      </c>
      <c r="C15" s="132">
        <v>71936882.1043184</v>
      </c>
      <c r="D15" s="132">
        <v>32231962.9855384</v>
      </c>
      <c r="E15" s="132">
        <v>19138014.5530113</v>
      </c>
      <c r="F15" s="140">
        <f t="shared" si="0"/>
        <v>-40.62411103661915</v>
      </c>
      <c r="G15" s="140">
        <f t="shared" si="1"/>
        <v>2.8789946230702115</v>
      </c>
    </row>
    <row r="16" spans="1:7" ht="15">
      <c r="A16" s="100">
        <v>10</v>
      </c>
      <c r="B16" s="138" t="s">
        <v>33</v>
      </c>
      <c r="C16" s="139">
        <v>53606263.85786643</v>
      </c>
      <c r="D16" s="133">
        <v>28099958.985752035</v>
      </c>
      <c r="E16" s="133">
        <v>16518882.80074648</v>
      </c>
      <c r="F16" s="140">
        <f t="shared" si="0"/>
        <v>-41.213854407679705</v>
      </c>
      <c r="G16" s="140">
        <f t="shared" si="1"/>
        <v>2.4849899988707587</v>
      </c>
    </row>
    <row r="17" spans="1:7" ht="15">
      <c r="A17" s="100">
        <v>11</v>
      </c>
      <c r="B17" s="138" t="s">
        <v>38</v>
      </c>
      <c r="C17" s="132">
        <v>21372590.5858954</v>
      </c>
      <c r="D17" s="132">
        <v>8585766.63049891</v>
      </c>
      <c r="E17" s="132">
        <v>15165086.995897</v>
      </c>
      <c r="F17" s="140">
        <f t="shared" si="0"/>
        <v>76.63055203511598</v>
      </c>
      <c r="G17" s="140">
        <f t="shared" si="1"/>
        <v>2.281334032777693</v>
      </c>
    </row>
    <row r="18" spans="1:7" ht="15">
      <c r="A18" s="100">
        <v>12</v>
      </c>
      <c r="B18" s="138" t="s">
        <v>71</v>
      </c>
      <c r="C18" s="132">
        <v>39310665.8043501</v>
      </c>
      <c r="D18" s="132">
        <v>24617586.6303501</v>
      </c>
      <c r="E18" s="132">
        <v>14337002.39775</v>
      </c>
      <c r="F18" s="140">
        <f t="shared" si="0"/>
        <v>-41.76113762478063</v>
      </c>
      <c r="G18" s="140">
        <f t="shared" si="1"/>
        <v>2.1567625366640932</v>
      </c>
    </row>
    <row r="19" spans="1:7" ht="15">
      <c r="A19" s="100">
        <v>13</v>
      </c>
      <c r="B19" s="138" t="s">
        <v>37</v>
      </c>
      <c r="C19" s="139">
        <v>32983187.4896793</v>
      </c>
      <c r="D19" s="182">
        <v>17806310.70326518</v>
      </c>
      <c r="E19" s="133">
        <v>12232916.474103909</v>
      </c>
      <c r="F19" s="140">
        <f t="shared" si="0"/>
        <v>-31.300106586027752</v>
      </c>
      <c r="G19" s="140">
        <f t="shared" si="1"/>
        <v>1.8402379544575411</v>
      </c>
    </row>
    <row r="20" spans="1:7" ht="15">
      <c r="A20" s="100">
        <v>14</v>
      </c>
      <c r="B20" s="138" t="s">
        <v>69</v>
      </c>
      <c r="C20" s="139">
        <v>29852910.99368469</v>
      </c>
      <c r="D20" s="133">
        <v>13307475.29762392</v>
      </c>
      <c r="E20" s="133">
        <v>10856144.002577506</v>
      </c>
      <c r="F20" s="140">
        <f t="shared" si="0"/>
        <v>-18.42070896411211</v>
      </c>
      <c r="G20" s="140">
        <f t="shared" si="1"/>
        <v>1.6331255326472063</v>
      </c>
    </row>
    <row r="21" spans="1:7" ht="15">
      <c r="A21" s="100">
        <v>15</v>
      </c>
      <c r="B21" s="141" t="s">
        <v>40</v>
      </c>
      <c r="C21" s="139">
        <v>22569027.18591189</v>
      </c>
      <c r="D21" s="133">
        <v>9978118.275415711</v>
      </c>
      <c r="E21" s="133">
        <v>8918328.68264891</v>
      </c>
      <c r="F21" s="140">
        <f t="shared" si="0"/>
        <v>-10.62113680670565</v>
      </c>
      <c r="G21" s="140">
        <f t="shared" si="1"/>
        <v>1.3416135855158005</v>
      </c>
    </row>
    <row r="22" spans="1:7" ht="15">
      <c r="A22" s="100">
        <v>16</v>
      </c>
      <c r="B22" s="138" t="s">
        <v>39</v>
      </c>
      <c r="C22" s="139">
        <v>21991469.51468413</v>
      </c>
      <c r="D22" s="182">
        <v>8482398.91985958</v>
      </c>
      <c r="E22" s="133">
        <v>8100230.6437330805</v>
      </c>
      <c r="F22" s="140">
        <f t="shared" si="0"/>
        <v>-4.505426822496418</v>
      </c>
      <c r="G22" s="140">
        <f t="shared" si="1"/>
        <v>1.2185444004308532</v>
      </c>
    </row>
    <row r="23" spans="1:7" ht="15">
      <c r="A23" s="100">
        <v>17</v>
      </c>
      <c r="B23" s="142" t="s">
        <v>76</v>
      </c>
      <c r="C23" s="132">
        <v>18107634.1635</v>
      </c>
      <c r="D23" s="132">
        <v>8129475.39</v>
      </c>
      <c r="E23" s="132">
        <v>6279796.1115</v>
      </c>
      <c r="F23" s="140">
        <f t="shared" si="0"/>
        <v>-22.752750820492977</v>
      </c>
      <c r="G23" s="140">
        <f t="shared" si="1"/>
        <v>0.9446904321713444</v>
      </c>
    </row>
    <row r="24" spans="1:7" ht="15">
      <c r="A24" s="100">
        <v>18</v>
      </c>
      <c r="B24" s="141" t="s">
        <v>72</v>
      </c>
      <c r="C24" s="132">
        <v>14362631.3327109</v>
      </c>
      <c r="D24" s="132">
        <v>6213115.20052106</v>
      </c>
      <c r="E24" s="132">
        <v>5917201.44741088</v>
      </c>
      <c r="F24" s="140">
        <f t="shared" si="0"/>
        <v>-4.762727610223024</v>
      </c>
      <c r="G24" s="140">
        <f t="shared" si="1"/>
        <v>0.8901441214568784</v>
      </c>
    </row>
    <row r="25" spans="1:7" ht="15">
      <c r="A25" s="100">
        <v>19</v>
      </c>
      <c r="B25" s="141" t="s">
        <v>42</v>
      </c>
      <c r="C25" s="132">
        <v>16800189.1325075</v>
      </c>
      <c r="D25" s="132">
        <v>7864614.0995014</v>
      </c>
      <c r="E25" s="132">
        <v>5282935.28355165</v>
      </c>
      <c r="F25" s="140">
        <f t="shared" si="0"/>
        <v>-32.826516130186505</v>
      </c>
      <c r="G25" s="140">
        <f t="shared" si="1"/>
        <v>0.7947293713903011</v>
      </c>
    </row>
    <row r="26" spans="1:7" ht="15">
      <c r="A26" s="100">
        <v>20</v>
      </c>
      <c r="B26" s="141" t="s">
        <v>43</v>
      </c>
      <c r="C26" s="132">
        <v>11360828.1930677</v>
      </c>
      <c r="D26" s="132">
        <v>4514331.18169904</v>
      </c>
      <c r="E26" s="132">
        <v>3537346.96553947</v>
      </c>
      <c r="F26" s="140">
        <f t="shared" si="0"/>
        <v>-21.641837446934204</v>
      </c>
      <c r="G26" s="140">
        <f t="shared" si="1"/>
        <v>0.5321347658876895</v>
      </c>
    </row>
    <row r="27" spans="1:7" ht="15">
      <c r="A27" s="100">
        <v>21</v>
      </c>
      <c r="B27" s="141" t="s">
        <v>16</v>
      </c>
      <c r="C27" s="132">
        <v>9681272.95717278</v>
      </c>
      <c r="D27" s="132">
        <v>4572035.87409774</v>
      </c>
      <c r="E27" s="132">
        <v>3468094.32742797</v>
      </c>
      <c r="F27" s="140">
        <f t="shared" si="0"/>
        <v>-24.145513663267693</v>
      </c>
      <c r="G27" s="140">
        <f t="shared" si="1"/>
        <v>0.5217168632257301</v>
      </c>
    </row>
    <row r="28" spans="1:7" ht="15">
      <c r="A28" s="100">
        <v>22</v>
      </c>
      <c r="B28" s="141" t="s">
        <v>73</v>
      </c>
      <c r="C28" s="132">
        <v>12385006.9155181</v>
      </c>
      <c r="D28" s="132">
        <v>7852403.41233691</v>
      </c>
      <c r="E28" s="132">
        <v>3441849.694875</v>
      </c>
      <c r="F28" s="140">
        <f t="shared" si="0"/>
        <v>-56.16820081521142</v>
      </c>
      <c r="G28" s="140">
        <f t="shared" si="1"/>
        <v>0.5177687966279563</v>
      </c>
    </row>
    <row r="29" spans="1:7" ht="15">
      <c r="A29" s="100">
        <v>23</v>
      </c>
      <c r="B29" s="138" t="s">
        <v>36</v>
      </c>
      <c r="C29" s="132">
        <v>6163428.88468404</v>
      </c>
      <c r="D29" s="132">
        <v>1184291.28472941</v>
      </c>
      <c r="E29" s="132">
        <v>2594443.57424308</v>
      </c>
      <c r="F29" s="140">
        <f t="shared" si="0"/>
        <v>119.0714064771544</v>
      </c>
      <c r="G29" s="140">
        <f t="shared" si="1"/>
        <v>0.3902907001881032</v>
      </c>
    </row>
    <row r="30" spans="1:7" ht="15">
      <c r="A30" s="100">
        <v>24</v>
      </c>
      <c r="B30" s="138" t="s">
        <v>44</v>
      </c>
      <c r="C30" s="132">
        <v>5082615.23728818</v>
      </c>
      <c r="D30" s="132">
        <v>2174318.58846163</v>
      </c>
      <c r="E30" s="132">
        <v>1959474.31489049</v>
      </c>
      <c r="F30" s="140">
        <f t="shared" si="0"/>
        <v>-9.880993278135307</v>
      </c>
      <c r="G30" s="140">
        <f t="shared" si="1"/>
        <v>0.29477018114850717</v>
      </c>
    </row>
    <row r="31" spans="1:7" ht="15">
      <c r="A31" s="100">
        <v>25</v>
      </c>
      <c r="B31" s="141" t="s">
        <v>74</v>
      </c>
      <c r="C31" s="132">
        <v>355629.070392952</v>
      </c>
      <c r="D31" s="132">
        <v>2109315.09825024</v>
      </c>
      <c r="E31" s="132">
        <v>1848091.41165028</v>
      </c>
      <c r="F31" s="140">
        <f t="shared" si="0"/>
        <v>-12.384289422507592</v>
      </c>
      <c r="G31" s="140">
        <f t="shared" si="1"/>
        <v>0.27801448380893873</v>
      </c>
    </row>
    <row r="32" spans="1:7" ht="15">
      <c r="A32" s="100">
        <v>26</v>
      </c>
      <c r="B32" s="138" t="s">
        <v>41</v>
      </c>
      <c r="C32" s="139">
        <v>15949437.103834</v>
      </c>
      <c r="D32" s="183">
        <v>14856797.7967344</v>
      </c>
      <c r="E32" s="133">
        <v>860386.1259726565</v>
      </c>
      <c r="F32" s="140">
        <f t="shared" si="0"/>
        <v>-94.20880503494654</v>
      </c>
      <c r="G32" s="140">
        <f t="shared" si="1"/>
        <v>0.12943072143550718</v>
      </c>
    </row>
    <row r="33" spans="1:7" ht="15">
      <c r="A33" s="102">
        <v>28</v>
      </c>
      <c r="B33" s="143" t="s">
        <v>25</v>
      </c>
      <c r="C33" s="144">
        <f>C34-SUM(C7:C32)</f>
        <v>511204463.3114836</v>
      </c>
      <c r="D33" s="144">
        <f>D34-SUM(D7:D32)</f>
        <v>216310208.56163633</v>
      </c>
      <c r="E33" s="144">
        <f>E34-SUM(E7:E32)</f>
        <v>180980851.74686545</v>
      </c>
      <c r="F33" s="144">
        <f>F34-SUM(F7:F32)</f>
        <v>402.0807634764438</v>
      </c>
      <c r="G33" s="146">
        <f t="shared" si="1"/>
        <v>27.225546182684273</v>
      </c>
    </row>
    <row r="34" spans="1:7" s="87" customFormat="1" ht="15">
      <c r="A34" s="191"/>
      <c r="B34" s="192" t="s">
        <v>26</v>
      </c>
      <c r="C34" s="193">
        <v>1920448349.38317</v>
      </c>
      <c r="D34" s="145">
        <v>838408242.213633</v>
      </c>
      <c r="E34" s="145">
        <v>664746450.016019</v>
      </c>
      <c r="F34" s="194">
        <f t="shared" si="0"/>
        <v>-20.713273493006</v>
      </c>
      <c r="G34" s="195">
        <f t="shared" si="1"/>
        <v>100</v>
      </c>
    </row>
    <row r="35" spans="4:5" ht="15">
      <c r="D35" s="114"/>
      <c r="E35" s="114"/>
    </row>
    <row r="39" ht="15">
      <c r="C39" s="9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8.28125" style="16" bestFit="1" customWidth="1"/>
    <col min="2" max="2" width="20.00390625" style="15" bestFit="1" customWidth="1"/>
    <col min="3" max="3" width="20.140625" style="15" customWidth="1"/>
    <col min="4" max="4" width="22.00390625" style="15" customWidth="1"/>
    <col min="5" max="5" width="13.28125" style="15" customWidth="1"/>
    <col min="6" max="6" width="13.8515625" style="15" customWidth="1"/>
    <col min="7" max="7" width="15.7109375" style="15" customWidth="1"/>
    <col min="8" max="8" width="12.57421875" style="15" bestFit="1" customWidth="1"/>
    <col min="9" max="16384" width="9.140625" style="15" customWidth="1"/>
  </cols>
  <sheetData>
    <row r="1" spans="1:5" ht="15.75">
      <c r="A1" s="209" t="s">
        <v>78</v>
      </c>
      <c r="B1" s="209"/>
      <c r="C1" s="209"/>
      <c r="D1" s="209"/>
      <c r="E1" s="209"/>
    </row>
    <row r="2" spans="1:5" ht="15.75">
      <c r="A2" s="210" t="s">
        <v>128</v>
      </c>
      <c r="B2" s="210"/>
      <c r="C2" s="210"/>
      <c r="D2" s="210"/>
      <c r="E2" s="210"/>
    </row>
    <row r="3" spans="1:4" ht="15.75">
      <c r="A3" s="37" t="s">
        <v>79</v>
      </c>
      <c r="B3" s="38"/>
      <c r="C3" s="38"/>
      <c r="D3" s="7" t="s">
        <v>46</v>
      </c>
    </row>
    <row r="4" spans="1:5" ht="31.5">
      <c r="A4" s="39" t="s">
        <v>0</v>
      </c>
      <c r="B4" s="40" t="s">
        <v>80</v>
      </c>
      <c r="C4" s="41" t="s">
        <v>129</v>
      </c>
      <c r="D4" s="41" t="s">
        <v>130</v>
      </c>
      <c r="E4" s="42" t="s">
        <v>54</v>
      </c>
    </row>
    <row r="5" spans="1:8" ht="15.75">
      <c r="A5" s="43"/>
      <c r="B5" s="98"/>
      <c r="C5" s="97" t="s">
        <v>83</v>
      </c>
      <c r="D5" s="97" t="s">
        <v>92</v>
      </c>
      <c r="E5" s="44" t="s">
        <v>55</v>
      </c>
      <c r="G5"/>
      <c r="H5" s="228"/>
    </row>
    <row r="6" spans="1:8" ht="15.75">
      <c r="A6" s="99">
        <v>1</v>
      </c>
      <c r="B6" t="s">
        <v>103</v>
      </c>
      <c r="C6" s="184">
        <v>84154363.18286</v>
      </c>
      <c r="D6" s="161">
        <v>47376090.13096</v>
      </c>
      <c r="E6" s="122">
        <f>D6/C6*100-100</f>
        <v>-43.703346636922504</v>
      </c>
      <c r="F6" s="162"/>
      <c r="G6"/>
      <c r="H6" s="228"/>
    </row>
    <row r="7" spans="1:8" ht="15.75">
      <c r="A7" s="100">
        <v>2</v>
      </c>
      <c r="B7" t="s">
        <v>117</v>
      </c>
      <c r="C7" s="75">
        <v>7333309.87266</v>
      </c>
      <c r="D7" s="161">
        <v>7908857.60716</v>
      </c>
      <c r="E7" s="123">
        <f aca="true" t="shared" si="0" ref="E7:E21">D7/C7*100-100</f>
        <v>7.848403306203579</v>
      </c>
      <c r="F7"/>
      <c r="G7"/>
      <c r="H7" s="228"/>
    </row>
    <row r="8" spans="1:8" ht="15.75">
      <c r="A8" s="100">
        <v>3</v>
      </c>
      <c r="B8" t="s">
        <v>102</v>
      </c>
      <c r="C8" s="75">
        <v>1756268.55532</v>
      </c>
      <c r="D8" s="161">
        <v>1716342.12605</v>
      </c>
      <c r="E8" s="123">
        <f t="shared" si="0"/>
        <v>-2.273366971643199</v>
      </c>
      <c r="F8"/>
      <c r="G8"/>
      <c r="H8" s="228"/>
    </row>
    <row r="9" spans="1:8" ht="15.75">
      <c r="A9" s="100">
        <v>4</v>
      </c>
      <c r="B9" t="s">
        <v>116</v>
      </c>
      <c r="C9" s="75">
        <v>1530852.57536</v>
      </c>
      <c r="D9" s="161">
        <v>1373090.03838</v>
      </c>
      <c r="E9" s="123">
        <f t="shared" si="0"/>
        <v>-10.305534283266951</v>
      </c>
      <c r="F9"/>
      <c r="G9"/>
      <c r="H9" s="228"/>
    </row>
    <row r="10" spans="1:8" ht="15.75">
      <c r="A10" s="100">
        <v>5</v>
      </c>
      <c r="B10" t="s">
        <v>113</v>
      </c>
      <c r="C10" s="75">
        <v>1200028.05654</v>
      </c>
      <c r="D10" s="161">
        <v>914290.62835</v>
      </c>
      <c r="E10" s="123">
        <f t="shared" si="0"/>
        <v>-23.810895639711703</v>
      </c>
      <c r="F10"/>
      <c r="G10"/>
      <c r="H10" s="228"/>
    </row>
    <row r="11" spans="1:8" ht="15.75">
      <c r="A11" s="100">
        <v>6</v>
      </c>
      <c r="B11" t="s">
        <v>101</v>
      </c>
      <c r="C11" s="75">
        <v>796491.52714</v>
      </c>
      <c r="D11" s="161">
        <v>746903.61734</v>
      </c>
      <c r="E11" s="123">
        <f t="shared" si="0"/>
        <v>-6.225792505044922</v>
      </c>
      <c r="F11"/>
      <c r="G11"/>
      <c r="H11" s="228"/>
    </row>
    <row r="12" spans="1:8" ht="15.75">
      <c r="A12" s="100">
        <v>7</v>
      </c>
      <c r="B12" t="s">
        <v>106</v>
      </c>
      <c r="C12" s="75">
        <v>492682.63776</v>
      </c>
      <c r="D12" s="161">
        <v>680564.76431</v>
      </c>
      <c r="E12" s="123">
        <f t="shared" si="0"/>
        <v>38.13451340688866</v>
      </c>
      <c r="F12"/>
      <c r="G12"/>
      <c r="H12" s="228"/>
    </row>
    <row r="13" spans="1:8" ht="15.75">
      <c r="A13" s="100">
        <v>8</v>
      </c>
      <c r="B13" t="s">
        <v>96</v>
      </c>
      <c r="C13" s="75">
        <v>494962.74773</v>
      </c>
      <c r="D13" s="161">
        <v>666878.97971</v>
      </c>
      <c r="E13" s="123">
        <f t="shared" si="0"/>
        <v>34.73316583287183</v>
      </c>
      <c r="F13"/>
      <c r="G13"/>
      <c r="H13" s="228"/>
    </row>
    <row r="14" spans="1:8" ht="15.75">
      <c r="A14" s="100">
        <v>9</v>
      </c>
      <c r="B14" t="s">
        <v>98</v>
      </c>
      <c r="C14" s="75">
        <v>456243.53416</v>
      </c>
      <c r="D14" s="161">
        <v>609758.51518</v>
      </c>
      <c r="E14" s="123">
        <f t="shared" si="0"/>
        <v>33.64759597144533</v>
      </c>
      <c r="F14"/>
      <c r="G14"/>
      <c r="H14" s="228"/>
    </row>
    <row r="15" spans="1:8" ht="15.75">
      <c r="A15" s="100">
        <v>10</v>
      </c>
      <c r="B15" t="s">
        <v>105</v>
      </c>
      <c r="C15" s="75">
        <v>489747.99012</v>
      </c>
      <c r="D15" s="161">
        <v>575913.91585</v>
      </c>
      <c r="E15" s="123">
        <f t="shared" si="0"/>
        <v>17.593931464402203</v>
      </c>
      <c r="F15"/>
      <c r="G15"/>
      <c r="H15" s="228"/>
    </row>
    <row r="16" spans="1:8" ht="15.75">
      <c r="A16" s="100">
        <v>11</v>
      </c>
      <c r="B16" t="s">
        <v>109</v>
      </c>
      <c r="C16" s="75">
        <v>360810.95775</v>
      </c>
      <c r="D16" s="161">
        <v>501366.53582</v>
      </c>
      <c r="E16" s="123">
        <f t="shared" si="0"/>
        <v>38.95546270171445</v>
      </c>
      <c r="F16"/>
      <c r="G16"/>
      <c r="H16" s="228"/>
    </row>
    <row r="17" spans="1:8" ht="15.75">
      <c r="A17" s="100">
        <v>12</v>
      </c>
      <c r="B17" t="s">
        <v>100</v>
      </c>
      <c r="C17" s="75">
        <v>353651.16557</v>
      </c>
      <c r="D17" s="161">
        <v>473102.53803</v>
      </c>
      <c r="E17" s="123">
        <f t="shared" si="0"/>
        <v>33.77660929449314</v>
      </c>
      <c r="F17"/>
      <c r="G17"/>
      <c r="H17" s="228"/>
    </row>
    <row r="18" spans="1:8" ht="15.75">
      <c r="A18" s="100">
        <v>13</v>
      </c>
      <c r="B18" t="s">
        <v>131</v>
      </c>
      <c r="C18" s="75">
        <v>240782.45356</v>
      </c>
      <c r="D18" s="161">
        <v>286473.24707</v>
      </c>
      <c r="E18" s="123">
        <f t="shared" si="0"/>
        <v>18.975964749281204</v>
      </c>
      <c r="F18"/>
      <c r="G18"/>
      <c r="H18" s="228"/>
    </row>
    <row r="19" spans="1:8" ht="12" customHeight="1">
      <c r="A19" s="100">
        <v>14</v>
      </c>
      <c r="B19" t="s">
        <v>99</v>
      </c>
      <c r="C19" s="75">
        <v>381624.16926</v>
      </c>
      <c r="D19" s="161">
        <v>244726.66478</v>
      </c>
      <c r="E19" s="123">
        <f t="shared" si="0"/>
        <v>-35.872336059179716</v>
      </c>
      <c r="F19"/>
      <c r="G19"/>
      <c r="H19" s="228"/>
    </row>
    <row r="20" spans="1:5" ht="15.75">
      <c r="A20" s="102">
        <v>15</v>
      </c>
      <c r="B20" s="116" t="s">
        <v>25</v>
      </c>
      <c r="C20" s="77">
        <f>C21-SUM(C6:C19)</f>
        <v>2878752.5815100223</v>
      </c>
      <c r="D20" s="75">
        <f>D21-SUM(D6:D19)</f>
        <v>3230142.8048200086</v>
      </c>
      <c r="E20" s="123">
        <f t="shared" si="0"/>
        <v>12.206336368291431</v>
      </c>
    </row>
    <row r="21" spans="1:8" s="45" customFormat="1" ht="15.75">
      <c r="A21" s="103"/>
      <c r="B21" s="154" t="s">
        <v>81</v>
      </c>
      <c r="C21" s="185">
        <v>102920572.0073</v>
      </c>
      <c r="D21" s="186">
        <v>67304502.11381</v>
      </c>
      <c r="E21" s="155">
        <f t="shared" si="0"/>
        <v>-34.60539443073034</v>
      </c>
      <c r="G21"/>
      <c r="H21" s="228"/>
    </row>
    <row r="22" spans="1:5" ht="15.75">
      <c r="A22" s="46"/>
      <c r="B22" s="33"/>
      <c r="C22" s="33"/>
      <c r="D22" s="33"/>
      <c r="E22" s="33"/>
    </row>
    <row r="23" spans="1:8" ht="15.75">
      <c r="A23" s="47"/>
      <c r="B23" s="48"/>
      <c r="C23" s="48"/>
      <c r="D23" s="48"/>
      <c r="E23" s="48"/>
      <c r="G23"/>
      <c r="H23" s="228"/>
    </row>
    <row r="24" spans="1:8" ht="15.75">
      <c r="A24" s="209" t="s">
        <v>78</v>
      </c>
      <c r="B24" s="209"/>
      <c r="C24" s="209"/>
      <c r="D24" s="209"/>
      <c r="E24" s="209"/>
      <c r="G24"/>
      <c r="H24" s="228"/>
    </row>
    <row r="25" spans="1:8" ht="15.75">
      <c r="A25" s="210" t="s">
        <v>128</v>
      </c>
      <c r="B25" s="210"/>
      <c r="C25" s="210"/>
      <c r="D25" s="210"/>
      <c r="E25" s="210"/>
      <c r="G25"/>
      <c r="H25" s="228"/>
    </row>
    <row r="26" spans="1:8" ht="15.75">
      <c r="A26" s="49" t="s">
        <v>82</v>
      </c>
      <c r="B26" s="50"/>
      <c r="C26" s="50"/>
      <c r="D26" s="51" t="s">
        <v>46</v>
      </c>
      <c r="E26" s="48"/>
      <c r="G26"/>
      <c r="H26" s="228"/>
    </row>
    <row r="27" spans="1:8" ht="31.5">
      <c r="A27" s="39" t="s">
        <v>0</v>
      </c>
      <c r="B27" s="40" t="s">
        <v>80</v>
      </c>
      <c r="C27" s="41" t="s">
        <v>129</v>
      </c>
      <c r="D27" s="41" t="s">
        <v>130</v>
      </c>
      <c r="E27" s="42" t="s">
        <v>54</v>
      </c>
      <c r="G27"/>
      <c r="H27" s="158"/>
    </row>
    <row r="28" spans="1:8" ht="15.75">
      <c r="A28" s="43"/>
      <c r="B28" s="98"/>
      <c r="C28" s="97" t="s">
        <v>83</v>
      </c>
      <c r="D28" s="97" t="s">
        <v>92</v>
      </c>
      <c r="E28" s="44" t="s">
        <v>55</v>
      </c>
      <c r="F28"/>
      <c r="G28" s="228"/>
      <c r="H28" s="158"/>
    </row>
    <row r="29" spans="1:8" ht="15.75">
      <c r="A29" s="124">
        <v>1</v>
      </c>
      <c r="B29" s="188" t="s">
        <v>103</v>
      </c>
      <c r="C29" s="188">
        <v>500039264.175438</v>
      </c>
      <c r="D29" s="161">
        <v>400179057.542834</v>
      </c>
      <c r="E29" s="104">
        <f>+D29/C29*100-100</f>
        <v>-19.970473078203753</v>
      </c>
      <c r="F29"/>
      <c r="G29" s="228"/>
      <c r="H29" s="158"/>
    </row>
    <row r="30" spans="1:8" ht="15.75">
      <c r="A30" s="101">
        <v>2</v>
      </c>
      <c r="B30" s="132" t="s">
        <v>99</v>
      </c>
      <c r="C30" s="132">
        <v>122198770.075097</v>
      </c>
      <c r="D30" s="161">
        <v>94581105.9494565</v>
      </c>
      <c r="E30" s="105">
        <f aca="true" t="shared" si="1" ref="E30:E42">+D30/C30*100-100</f>
        <v>-22.600607279981716</v>
      </c>
      <c r="F30"/>
      <c r="G30" s="228"/>
      <c r="H30" s="158"/>
    </row>
    <row r="31" spans="1:8" ht="15.75">
      <c r="A31" s="101">
        <v>3</v>
      </c>
      <c r="B31" s="132" t="s">
        <v>104</v>
      </c>
      <c r="C31" s="132">
        <v>29481780.7916957</v>
      </c>
      <c r="D31" s="161">
        <v>20892908.4234885</v>
      </c>
      <c r="E31" s="105">
        <f t="shared" si="1"/>
        <v>-29.132814021283522</v>
      </c>
      <c r="F31"/>
      <c r="G31" s="228"/>
      <c r="H31" s="158"/>
    </row>
    <row r="32" spans="1:8" ht="15.75">
      <c r="A32" s="101">
        <v>4</v>
      </c>
      <c r="B32" s="132" t="s">
        <v>115</v>
      </c>
      <c r="C32" s="132">
        <v>23050505.9573999</v>
      </c>
      <c r="D32" s="161">
        <v>16744545.6404281</v>
      </c>
      <c r="E32" s="105">
        <f t="shared" si="1"/>
        <v>-27.357144908775425</v>
      </c>
      <c r="F32"/>
      <c r="G32" s="228"/>
      <c r="H32" s="158"/>
    </row>
    <row r="33" spans="1:8" ht="15.75">
      <c r="A33" s="101">
        <v>5</v>
      </c>
      <c r="B33" s="132" t="s">
        <v>95</v>
      </c>
      <c r="C33" s="132">
        <v>24577912.7053784</v>
      </c>
      <c r="D33" s="161">
        <v>14436113.2713361</v>
      </c>
      <c r="E33" s="105">
        <f t="shared" si="1"/>
        <v>-41.26387604844476</v>
      </c>
      <c r="F33"/>
      <c r="G33" s="228"/>
      <c r="H33" s="158"/>
    </row>
    <row r="34" spans="1:8" ht="15.75">
      <c r="A34" s="101">
        <v>6</v>
      </c>
      <c r="B34" s="132" t="s">
        <v>111</v>
      </c>
      <c r="C34" s="132">
        <v>604029.993508894</v>
      </c>
      <c r="D34" s="161">
        <v>8620125.80282571</v>
      </c>
      <c r="E34" s="105">
        <f t="shared" si="1"/>
        <v>1327.1022789365481</v>
      </c>
      <c r="H34" s="158"/>
    </row>
    <row r="35" spans="1:8" ht="15.75">
      <c r="A35" s="101">
        <v>7</v>
      </c>
      <c r="B35" s="132" t="s">
        <v>110</v>
      </c>
      <c r="C35" s="132">
        <v>55118.10391716</v>
      </c>
      <c r="D35" s="161">
        <v>7937308.83287125</v>
      </c>
      <c r="E35" s="105">
        <f t="shared" si="1"/>
        <v>14300.5476763146</v>
      </c>
      <c r="H35" s="158"/>
    </row>
    <row r="36" spans="1:8" ht="15.75">
      <c r="A36" s="101">
        <v>8</v>
      </c>
      <c r="B36" s="132" t="s">
        <v>108</v>
      </c>
      <c r="C36" s="132">
        <v>9033301.07454094</v>
      </c>
      <c r="D36" s="161">
        <v>7852969.28629111</v>
      </c>
      <c r="E36" s="105">
        <f t="shared" si="1"/>
        <v>-13.066450221352909</v>
      </c>
      <c r="F36"/>
      <c r="G36" s="228"/>
      <c r="H36" s="158"/>
    </row>
    <row r="37" spans="1:8" ht="15.75">
      <c r="A37" s="101">
        <v>9</v>
      </c>
      <c r="B37" s="132" t="s">
        <v>117</v>
      </c>
      <c r="C37" s="132">
        <v>18883571.6409703</v>
      </c>
      <c r="D37" s="161">
        <v>7793448.39483957</v>
      </c>
      <c r="E37" s="105">
        <f t="shared" si="1"/>
        <v>-58.72894946456688</v>
      </c>
      <c r="F37"/>
      <c r="G37" s="228"/>
      <c r="H37" s="158"/>
    </row>
    <row r="38" spans="1:8" ht="15.75">
      <c r="A38" s="101">
        <v>10</v>
      </c>
      <c r="B38" s="132" t="s">
        <v>96</v>
      </c>
      <c r="C38" s="132">
        <v>12907327.7317932</v>
      </c>
      <c r="D38" s="161">
        <v>6855795.93473618</v>
      </c>
      <c r="E38" s="105">
        <f t="shared" si="1"/>
        <v>-46.8844668920194</v>
      </c>
      <c r="F38"/>
      <c r="G38" s="228"/>
      <c r="H38" s="158"/>
    </row>
    <row r="39" spans="1:8" ht="15.75">
      <c r="A39" s="101">
        <v>11</v>
      </c>
      <c r="B39" s="132" t="s">
        <v>107</v>
      </c>
      <c r="C39" s="132">
        <v>28755.1012895355</v>
      </c>
      <c r="D39" s="161">
        <v>6424020.56957758</v>
      </c>
      <c r="E39" s="105">
        <f t="shared" si="1"/>
        <v>22240.455367880746</v>
      </c>
      <c r="F39"/>
      <c r="G39" s="228"/>
      <c r="H39" s="158"/>
    </row>
    <row r="40" spans="1:8" ht="15.75">
      <c r="A40" s="101">
        <v>12</v>
      </c>
      <c r="B40" s="132" t="s">
        <v>114</v>
      </c>
      <c r="C40" s="132">
        <v>9541429.04220914</v>
      </c>
      <c r="D40" s="161">
        <v>6373210.89698337</v>
      </c>
      <c r="E40" s="105">
        <f t="shared" si="1"/>
        <v>-33.20485989268781</v>
      </c>
      <c r="F40"/>
      <c r="G40" s="228"/>
      <c r="H40" s="158"/>
    </row>
    <row r="41" spans="1:8" ht="15.75">
      <c r="A41" s="101">
        <v>13</v>
      </c>
      <c r="B41" s="132" t="s">
        <v>112</v>
      </c>
      <c r="C41" s="132">
        <v>3037973.86080738</v>
      </c>
      <c r="D41" s="161">
        <v>5594835.97951207</v>
      </c>
      <c r="E41" s="105">
        <f t="shared" si="1"/>
        <v>84.16340086695715</v>
      </c>
      <c r="F41"/>
      <c r="G41" s="228"/>
      <c r="H41" s="158"/>
    </row>
    <row r="42" spans="1:8" ht="15.75">
      <c r="A42" s="101">
        <v>14</v>
      </c>
      <c r="B42" s="132" t="s">
        <v>97</v>
      </c>
      <c r="C42" s="132">
        <v>1031214.75624368</v>
      </c>
      <c r="D42" s="161">
        <v>4793582.43440096</v>
      </c>
      <c r="E42" s="105">
        <f t="shared" si="1"/>
        <v>364.8481226027198</v>
      </c>
      <c r="F42"/>
      <c r="G42" s="228"/>
      <c r="H42" s="158"/>
    </row>
    <row r="43" spans="1:8" ht="15.75">
      <c r="A43" s="125">
        <v>15</v>
      </c>
      <c r="B43" s="187" t="s">
        <v>25</v>
      </c>
      <c r="C43" s="229">
        <f>C44-SUM(C29:C42)</f>
        <v>83937287.20334363</v>
      </c>
      <c r="D43" s="211">
        <f>D44-SUM(D29:D42)</f>
        <v>55667421.05643773</v>
      </c>
      <c r="E43" s="123">
        <f>D43/C43*100-100</f>
        <v>-33.679747212249396</v>
      </c>
      <c r="F43"/>
      <c r="G43" s="228"/>
      <c r="H43" s="158"/>
    </row>
    <row r="44" spans="1:8" s="45" customFormat="1" ht="15.75">
      <c r="A44" s="103"/>
      <c r="B44" s="117" t="s">
        <v>81</v>
      </c>
      <c r="C44" s="193">
        <v>838408242.213633</v>
      </c>
      <c r="D44" s="131">
        <v>664746450.0160186</v>
      </c>
      <c r="E44" s="155">
        <f>D44/C44*100-100</f>
        <v>-20.713273493006042</v>
      </c>
      <c r="F44"/>
      <c r="G44" s="228"/>
      <c r="H44" s="158"/>
    </row>
    <row r="45" spans="1:8" ht="15.75">
      <c r="A45" s="47"/>
      <c r="B45" s="48"/>
      <c r="C45" s="48"/>
      <c r="D45" s="48"/>
      <c r="E45" s="48"/>
      <c r="F45"/>
      <c r="G45" s="228"/>
      <c r="H45" s="158"/>
    </row>
    <row r="46" spans="6:13" ht="15.75">
      <c r="F46"/>
      <c r="G46" s="228"/>
      <c r="H46" s="158"/>
      <c r="I46"/>
      <c r="J46"/>
      <c r="K46"/>
      <c r="L46"/>
      <c r="M46"/>
    </row>
    <row r="47" spans="6:8" ht="15.75">
      <c r="F47"/>
      <c r="G47" s="228"/>
      <c r="H47" s="158"/>
    </row>
    <row r="48" spans="6:8" ht="15.75">
      <c r="F48"/>
      <c r="G48" s="228"/>
      <c r="H48" s="158"/>
    </row>
    <row r="49" spans="6:8" ht="15.75">
      <c r="F49"/>
      <c r="G49" s="228"/>
      <c r="H49" s="158"/>
    </row>
    <row r="50" spans="6:8" ht="15.75">
      <c r="F50"/>
      <c r="G50" s="228"/>
      <c r="H50" s="158"/>
    </row>
    <row r="51" spans="6:8" ht="15.75">
      <c r="F51"/>
      <c r="G51" s="228"/>
      <c r="H51" s="158"/>
    </row>
    <row r="52" spans="6:8" ht="15.75">
      <c r="F52"/>
      <c r="G52" s="228"/>
      <c r="H52" s="158"/>
    </row>
    <row r="53" ht="15.75">
      <c r="H53" s="158"/>
    </row>
    <row r="54" spans="6:8" ht="15.75">
      <c r="F54"/>
      <c r="G54" s="228"/>
      <c r="H54" s="158"/>
    </row>
    <row r="55" spans="6:8" ht="15.75">
      <c r="F55"/>
      <c r="G55" s="228"/>
      <c r="H55" s="158"/>
    </row>
    <row r="56" spans="6:8" ht="15.75">
      <c r="F56"/>
      <c r="G56" s="228"/>
      <c r="H56" s="158"/>
    </row>
    <row r="57" spans="6:7" ht="15.75">
      <c r="F57"/>
      <c r="G57" s="228"/>
    </row>
    <row r="58" spans="6:8" ht="15.75">
      <c r="F58"/>
      <c r="G58" s="228"/>
      <c r="H58" s="158"/>
    </row>
    <row r="59" spans="6:8" ht="15.75">
      <c r="F59"/>
      <c r="G59" s="228"/>
      <c r="H59" s="158"/>
    </row>
    <row r="60" spans="6:8" ht="15.75">
      <c r="F60"/>
      <c r="G60" s="228"/>
      <c r="H60" s="158"/>
    </row>
    <row r="61" spans="6:8" ht="15.75">
      <c r="F61"/>
      <c r="G61" s="228"/>
      <c r="H61" s="158"/>
    </row>
    <row r="62" spans="6:8" ht="15.75">
      <c r="F62"/>
      <c r="G62" s="228"/>
      <c r="H62" s="158"/>
    </row>
    <row r="63" ht="15.75">
      <c r="H63" s="158"/>
    </row>
    <row r="64" ht="15.75">
      <c r="H64" s="158"/>
    </row>
    <row r="65" spans="7:8" ht="15.75">
      <c r="G65"/>
      <c r="H65" s="158"/>
    </row>
    <row r="66" spans="7:8" ht="15.75">
      <c r="G66"/>
      <c r="H66" s="158"/>
    </row>
    <row r="67" ht="15.75">
      <c r="G67"/>
    </row>
    <row r="68" ht="15.75">
      <c r="G68"/>
    </row>
    <row r="69" ht="15.75">
      <c r="G69"/>
    </row>
    <row r="70" ht="15.75">
      <c r="G70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2022-09-25T09:54:51Z</cp:lastPrinted>
  <dcterms:created xsi:type="dcterms:W3CDTF">2018-09-14T04:23:27Z</dcterms:created>
  <dcterms:modified xsi:type="dcterms:W3CDTF">2022-12-23T05:43:23Z</dcterms:modified>
  <cp:category/>
  <cp:version/>
  <cp:contentType/>
  <cp:contentStatus/>
</cp:coreProperties>
</file>